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06701C89-6C0B-4B48-9A44-5E6C63E3178D}" xr6:coauthVersionLast="47" xr6:coauthVersionMax="47" xr10:uidLastSave="{00000000-0000-0000-0000-000000000000}"/>
  <bookViews>
    <workbookView xWindow="31170" yWindow="1740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SUMMARY'!$A$1:$L$101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2" l="1"/>
  <c r="G19" i="2"/>
  <c r="L36" i="4"/>
  <c r="K10" i="2"/>
  <c r="K11" i="2" s="1"/>
  <c r="K89" i="4"/>
  <c r="L89" i="4" s="1"/>
  <c r="L87" i="4" s="1"/>
  <c r="E65" i="2"/>
  <c r="J30" i="2" l="1"/>
  <c r="K30" i="2" s="1"/>
  <c r="J25" i="2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2" i="2"/>
  <c r="K52" i="2" s="1"/>
  <c r="J3" i="17" l="1"/>
  <c r="J2" i="17" s="1"/>
  <c r="D65" i="2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84" i="2"/>
  <c r="B72" i="2"/>
  <c r="B71" i="2"/>
  <c r="B70" i="2"/>
  <c r="B69" i="2"/>
  <c r="K27" i="2" l="1"/>
  <c r="K71" i="2"/>
  <c r="K76" i="2"/>
  <c r="J64" i="2"/>
  <c r="K64" i="2" s="1"/>
  <c r="J63" i="2"/>
  <c r="J61" i="2"/>
  <c r="J60" i="2"/>
  <c r="K60" i="2" s="1"/>
  <c r="J55" i="2"/>
  <c r="K55" i="2" s="1"/>
  <c r="J54" i="2"/>
  <c r="J51" i="2"/>
  <c r="K51" i="2" s="1"/>
  <c r="J47" i="2"/>
  <c r="K47" i="2" s="1"/>
  <c r="J48" i="2"/>
  <c r="K48" i="2" s="1"/>
  <c r="J43" i="2"/>
  <c r="J44" i="2"/>
  <c r="K44" i="2" s="1"/>
  <c r="J35" i="2"/>
  <c r="K35" i="2" s="1"/>
  <c r="J62" i="2" l="1"/>
  <c r="K63" i="2"/>
  <c r="K61" i="2"/>
  <c r="K54" i="2"/>
  <c r="K43" i="2"/>
  <c r="K48" i="4"/>
  <c r="L48" i="4" s="1"/>
  <c r="L30" i="2" l="1"/>
  <c r="L25" i="2" l="1"/>
  <c r="L24" i="2"/>
  <c r="L16" i="2"/>
  <c r="L52" i="2"/>
  <c r="L27" i="2"/>
  <c r="L21" i="2"/>
  <c r="L64" i="2"/>
  <c r="L63" i="2"/>
  <c r="L61" i="2"/>
  <c r="L60" i="2"/>
  <c r="L55" i="2"/>
  <c r="L54" i="2"/>
  <c r="L51" i="2"/>
  <c r="L48" i="2"/>
  <c r="L47" i="2"/>
  <c r="L44" i="2"/>
  <c r="L43" i="2"/>
  <c r="L35" i="2"/>
  <c r="J50" i="2" l="1"/>
  <c r="J49" i="2" s="1"/>
  <c r="K60" i="4" l="1"/>
  <c r="K75" i="2" l="1"/>
  <c r="K73" i="2"/>
  <c r="K70" i="2"/>
  <c r="K69" i="2"/>
  <c r="J76" i="2"/>
  <c r="J75" i="2"/>
  <c r="J74" i="2"/>
  <c r="J73" i="2"/>
  <c r="J72" i="2"/>
  <c r="J71" i="2"/>
  <c r="J70" i="2"/>
  <c r="J69" i="2"/>
  <c r="J32" i="2"/>
  <c r="J19" i="2"/>
  <c r="K59" i="4"/>
  <c r="K54" i="4"/>
  <c r="L54" i="4" s="1"/>
  <c r="K27" i="4"/>
  <c r="L27" i="4" s="1"/>
  <c r="J34" i="2"/>
  <c r="J37" i="2"/>
  <c r="J42" i="2"/>
  <c r="J39" i="2"/>
  <c r="J46" i="2"/>
  <c r="J59" i="2"/>
  <c r="J58" i="2"/>
  <c r="J57" i="2"/>
  <c r="J53" i="2" l="1"/>
  <c r="J45" i="2"/>
  <c r="J36" i="2"/>
  <c r="J33" i="2"/>
  <c r="K32" i="2"/>
  <c r="K72" i="2"/>
  <c r="K42" i="2"/>
  <c r="K19" i="2"/>
  <c r="K59" i="2"/>
  <c r="K58" i="2"/>
  <c r="K57" i="2"/>
  <c r="K50" i="2"/>
  <c r="K46" i="2"/>
  <c r="K39" i="2"/>
  <c r="K37" i="2"/>
  <c r="K34" i="2"/>
  <c r="J38" i="2" l="1"/>
  <c r="J41" i="2"/>
  <c r="K74" i="2"/>
  <c r="L50" i="2"/>
  <c r="L32" i="2"/>
  <c r="L19" i="2"/>
  <c r="L34" i="2"/>
  <c r="L37" i="2"/>
  <c r="L42" i="2"/>
  <c r="L39" i="2"/>
  <c r="L46" i="2"/>
  <c r="L59" i="2"/>
  <c r="L58" i="2"/>
  <c r="L57" i="2"/>
  <c r="K41" i="2" l="1"/>
  <c r="L41" i="2"/>
  <c r="J40" i="2" l="1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J28" i="2"/>
  <c r="J17" i="2"/>
  <c r="J18" i="2"/>
  <c r="L58" i="4"/>
  <c r="J22" i="2"/>
  <c r="J15" i="2" l="1"/>
  <c r="H65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G65" i="2"/>
  <c r="J26" i="2"/>
  <c r="K26" i="2" s="1"/>
  <c r="K29" i="2"/>
  <c r="L29" i="2"/>
  <c r="K20" i="2"/>
  <c r="L20" i="2"/>
  <c r="K23" i="2"/>
  <c r="L23" i="2"/>
  <c r="J14" i="2" l="1"/>
  <c r="J56" i="2"/>
  <c r="L26" i="2"/>
  <c r="K99" i="2" l="1"/>
  <c r="K101" i="2" s="1"/>
  <c r="D99" i="2"/>
  <c r="D101" i="2" s="1"/>
  <c r="K98" i="2"/>
  <c r="K100" i="2" s="1"/>
  <c r="D98" i="2"/>
  <c r="D100" i="2" s="1"/>
  <c r="D80" i="2"/>
  <c r="J80" i="2" s="1"/>
  <c r="D79" i="2"/>
  <c r="J79" i="2" s="1"/>
  <c r="D82" i="2"/>
  <c r="F80" i="2" l="1"/>
  <c r="J31" i="2"/>
  <c r="F82" i="2"/>
  <c r="J82" i="2"/>
  <c r="F79" i="2"/>
  <c r="K56" i="2" l="1"/>
  <c r="L56" i="2"/>
  <c r="K49" i="2"/>
  <c r="L49" i="2"/>
  <c r="K45" i="2"/>
  <c r="L45" i="2"/>
  <c r="K33" i="2"/>
  <c r="L33" i="2"/>
  <c r="K53" i="2"/>
  <c r="L53" i="2"/>
  <c r="K40" i="2"/>
  <c r="L40" i="2"/>
  <c r="K38" i="2"/>
  <c r="L38" i="2"/>
  <c r="K36" i="2"/>
  <c r="L36" i="2"/>
  <c r="K31" i="2"/>
  <c r="L31" i="2"/>
  <c r="K14" i="2" l="1"/>
  <c r="L14" i="2"/>
  <c r="D83" i="2" l="1"/>
  <c r="F83" i="2" s="1"/>
  <c r="J83" i="2" l="1"/>
  <c r="L79" i="2" l="1"/>
  <c r="K81" i="2" l="1"/>
  <c r="L80" i="2"/>
  <c r="K82" i="2" l="1"/>
  <c r="L82" i="2" l="1"/>
  <c r="K83" i="2"/>
  <c r="L83" i="2" l="1"/>
  <c r="K84" i="2"/>
  <c r="D81" i="2"/>
  <c r="F81" i="2" s="1"/>
  <c r="K62" i="2" l="1"/>
  <c r="L62" i="2"/>
  <c r="J81" i="2"/>
  <c r="L81" i="2" s="1"/>
  <c r="F84" i="2" l="1"/>
  <c r="F85" i="2" s="1"/>
  <c r="J85" i="2" l="1"/>
  <c r="L84" i="2"/>
  <c r="L85" i="2" s="1"/>
  <c r="D90" i="2" l="1"/>
  <c r="K91" i="2"/>
  <c r="K90" i="2" l="1"/>
  <c r="D92" i="2"/>
  <c r="K92" i="2" s="1"/>
  <c r="E93" i="2" l="1"/>
  <c r="L93" i="2" l="1"/>
  <c r="E94" i="2"/>
  <c r="L94" i="2" s="1"/>
  <c r="E96" i="2" l="1"/>
  <c r="E98" i="2" s="1"/>
  <c r="E100" i="2" s="1"/>
  <c r="L96" i="2"/>
  <c r="L86" i="2" s="1"/>
  <c r="J65" i="2" l="1"/>
  <c r="E99" i="2"/>
  <c r="E101" i="2" s="1"/>
  <c r="L99" i="2"/>
  <c r="L101" i="2" s="1"/>
  <c r="L98" i="2"/>
  <c r="L100" i="2" s="1"/>
  <c r="F65" i="2" l="1"/>
  <c r="K65" i="2"/>
  <c r="L65" i="2"/>
</calcChain>
</file>

<file path=xl/sharedStrings.xml><?xml version="1.0" encoding="utf-8"?>
<sst xmlns="http://schemas.openxmlformats.org/spreadsheetml/2006/main" count="403" uniqueCount="216">
  <si>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</si>
  <si>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</si>
  <si>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</si>
  <si>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</si>
  <si>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</si>
  <si>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</si>
  <si>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</si>
  <si>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</si>
  <si>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</si>
  <si>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</si>
  <si>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</si>
  <si>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</si>
  <si>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</si>
  <si>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</si>
  <si>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</si>
  <si>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</si>
  <si>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</si>
  <si>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</si>
  <si>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</si>
  <si>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</si>
  <si>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</si>
  <si>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</si>
  <si>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Painting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</si>
  <si>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</si>
  <si>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</si>
  <si>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</si>
  <si>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</si>
  <si>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</si>
  <si>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</si>
  <si>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</si>
  <si>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</si>
  <si>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</si>
  <si>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</si>
  <si>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</si>
  <si>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</si>
  <si>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</si>
  <si>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</si>
  <si>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</si>
  <si>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</si>
  <si>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</si>
  <si>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</si>
  <si>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</si>
  <si>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</si>
  <si>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</si>
  <si>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</si>
  <si>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</si>
  <si>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</si>
  <si>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</si>
  <si>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</si>
  <si>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</si>
  <si>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</si>
  <si>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</si>
  <si>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Miscellaneous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</si>
  <si>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</si>
  <si>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</si>
  <si>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</si>
  <si>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</si>
  <si>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</si>
  <si>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</si>
  <si>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</si>
  <si>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</si>
  <si>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</si>
  <si>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</si>
  <si>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</si>
  <si>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</si>
  <si>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</si>
  <si>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</si>
  <si>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</si>
  <si>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</si>
  <si>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</si>
  <si>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</si>
  <si>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</si>
  <si>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</si>
  <si>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</si>
  <si>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</si>
  <si>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</si>
  <si>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Wood Framing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</si>
  <si>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</si>
  <si>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</si>
  <si>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</si>
  <si>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</si>
  <si>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</si>
  <si>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</si>
  <si>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</si>
  <si>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</si>
  <si>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</si>
  <si>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McNeil Company</t>
  </si>
  <si>
    <t xml:space="preserve">1" Meter </t>
  </si>
  <si>
    <t>SUBTOTAL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</si>
  <si>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</si>
  <si>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</si>
  <si>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</si>
  <si>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</si>
  <si>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</si>
  <si>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</si>
  <si>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</si>
  <si>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</si>
  <si>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</si>
  <si>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</si>
  <si>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</si>
  <si>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</si>
  <si>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</si>
  <si>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</si>
  <si>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</si>
  <si>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</si>
  <si>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</si>
  <si>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</si>
  <si>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</si>
  <si>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</si>
  <si>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</si>
  <si>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</si>
  <si>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</si>
  <si>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</si>
  <si>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</si>
  <si>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</si>
  <si>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</si>
  <si>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</si>
  <si>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</si>
  <si>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</si>
  <si>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Storage Shelving</t>
  </si>
  <si>
    <t>Closets</t>
  </si>
  <si>
    <t>MANAGER</t>
  </si>
  <si>
    <t>PROJECT</t>
  </si>
  <si>
    <t>Art Glass</t>
  </si>
  <si>
    <t>Window Treatments</t>
  </si>
  <si>
    <t>Fire Suppression (Sprinklers)</t>
  </si>
  <si>
    <t>HVAC</t>
  </si>
  <si>
    <t>Duct Cleaning</t>
  </si>
  <si>
    <t>Electrical</t>
  </si>
  <si>
    <t>Light Fixtures</t>
  </si>
  <si>
    <t>Lighting Control System</t>
  </si>
  <si>
    <t>CONTIGENCY</t>
  </si>
  <si>
    <t>Contigency</t>
  </si>
  <si>
    <t>Arch/Engr Fees (Separate Agreement)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</si>
  <si>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</si>
  <si>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</si>
  <si>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</si>
  <si>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</si>
  <si>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</si>
  <si>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</si>
  <si>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</si>
  <si>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</si>
  <si>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</si>
  <si>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</si>
  <si>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</si>
  <si>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</si>
  <si>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</si>
  <si>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</si>
  <si>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</si>
  <si>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</si>
  <si>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</si>
  <si>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</si>
  <si>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</si>
  <si>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</si>
  <si>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</si>
  <si>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</si>
  <si>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</si>
  <si>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</si>
  <si>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</si>
  <si>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</si>
  <si>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</si>
  <si>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</si>
  <si>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</si>
  <si>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</si>
  <si>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</si>
  <si>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</si>
  <si>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</si>
  <si>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</si>
  <si>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</si>
  <si>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</si>
  <si>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</si>
  <si>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</si>
  <si>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</si>
  <si>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</si>
  <si>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</si>
  <si>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</si>
  <si>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</si>
  <si>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</si>
  <si>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</si>
  <si>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06.110</t>
  </si>
  <si>
    <t>06.460</t>
  </si>
  <si>
    <t>07.210</t>
  </si>
  <si>
    <t>08.140</t>
  </si>
  <si>
    <t>09.200</t>
  </si>
  <si>
    <t>09.640</t>
  </si>
  <si>
    <t>09.720</t>
  </si>
  <si>
    <t>09.910</t>
  </si>
  <si>
    <t>10.050</t>
  </si>
  <si>
    <t>12.170</t>
  </si>
  <si>
    <t>12.200</t>
  </si>
  <si>
    <t>12.250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</si>
  <si>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</si>
  <si>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</si>
  <si>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</si>
  <si>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</si>
  <si>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</si>
  <si>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</si>
  <si>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</si>
  <si>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</si>
  <si>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</si>
  <si>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</si>
  <si>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</si>
  <si>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</si>
  <si>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</si>
  <si>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</si>
  <si>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</si>
  <si>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</si>
  <si>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3435 140th Circle, Omaha, NE</t>
  </si>
  <si>
    <t>December 2025</t>
  </si>
  <si>
    <t>option</t>
  </si>
  <si>
    <t>LVP Flooring</t>
  </si>
  <si>
    <t>Security System/Fire Protection (smokes)</t>
  </si>
  <si>
    <t>TOTAL SF UNDER ROOF</t>
  </si>
  <si>
    <t>Wood - LL Hobby Room</t>
  </si>
  <si>
    <t>Assume 2hrs devoted to scope</t>
  </si>
  <si>
    <t>Lower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</si>
</sst>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3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9" fillId="0" borderId="0" xfId="1" applyFont="1" applyFill="1" applyBorder="1" applyAlignment="1" applyProtection="1">
      <alignment horizontal="center"/>
    </xf>
    <xf numFmtId="165" fontId="19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9" fillId="6" borderId="0" xfId="1" applyNumberFormat="1" applyFont="1" applyFill="1" applyBorder="1" applyProtection="1"/>
    <xf numFmtId="43" fontId="19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9" fillId="6" borderId="22" xfId="0" applyFont="1" applyFill="1" applyBorder="1" applyAlignment="1">
      <alignment horizontal="center"/>
    </xf>
    <xf numFmtId="0" fontId="20" fillId="6" borderId="23" xfId="0" applyFont="1" applyFill="1" applyBorder="1"/>
    <xf numFmtId="0" fontId="19" fillId="6" borderId="23" xfId="0" applyFont="1" applyFill="1" applyBorder="1"/>
    <xf numFmtId="165" fontId="19" fillId="6" borderId="23" xfId="1" applyNumberFormat="1" applyFont="1" applyFill="1" applyBorder="1" applyProtection="1"/>
    <xf numFmtId="3" fontId="19" fillId="6" borderId="23" xfId="0" applyNumberFormat="1" applyFont="1" applyFill="1" applyBorder="1" applyAlignment="1">
      <alignment horizontal="left"/>
    </xf>
    <xf numFmtId="5" fontId="19" fillId="6" borderId="23" xfId="0" applyNumberFormat="1" applyFont="1" applyFill="1" applyBorder="1"/>
    <xf numFmtId="43" fontId="19" fillId="6" borderId="23" xfId="1" applyFont="1" applyFill="1" applyBorder="1" applyAlignment="1" applyProtection="1">
      <alignment horizontal="center"/>
    </xf>
    <xf numFmtId="43" fontId="19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2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3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1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4" fillId="6" borderId="0" xfId="11" applyFont="1" applyFill="1" applyAlignment="1">
      <alignment horizontal="center"/>
    </xf>
    <xf numFmtId="165" fontId="24" fillId="6" borderId="0" xfId="1" applyNumberFormat="1" applyFont="1" applyFill="1" applyBorder="1" applyAlignment="1" applyProtection="1">
      <alignment horizontal="center" wrapText="1"/>
    </xf>
    <xf numFmtId="167" fontId="24" fillId="6" borderId="0" xfId="11" applyNumberFormat="1" applyFont="1" applyFill="1" applyAlignment="1">
      <alignment horizontal="center" wrapText="1"/>
    </xf>
    <xf numFmtId="165" fontId="24" fillId="7" borderId="2" xfId="1" applyNumberFormat="1" applyFont="1" applyFill="1" applyBorder="1" applyAlignment="1" applyProtection="1">
      <alignment horizontal="center"/>
    </xf>
    <xf numFmtId="166" fontId="24" fillId="7" borderId="2" xfId="2" applyNumberFormat="1" applyFont="1" applyFill="1" applyBorder="1" applyAlignment="1" applyProtection="1">
      <alignment horizontal="center"/>
    </xf>
    <xf numFmtId="0" fontId="24" fillId="7" borderId="13" xfId="0" applyFont="1" applyFill="1" applyBorder="1" applyAlignment="1">
      <alignment horizontal="center"/>
    </xf>
    <xf numFmtId="0" fontId="24" fillId="7" borderId="14" xfId="0" applyFont="1" applyFill="1" applyBorder="1" applyAlignment="1">
      <alignment horizontal="center"/>
    </xf>
    <xf numFmtId="1" fontId="24" fillId="7" borderId="14" xfId="0" applyNumberFormat="1" applyFont="1" applyFill="1" applyBorder="1" applyAlignment="1">
      <alignment horizontal="center"/>
    </xf>
    <xf numFmtId="165" fontId="24" fillId="7" borderId="14" xfId="1" applyNumberFormat="1" applyFont="1" applyFill="1" applyBorder="1" applyAlignment="1" applyProtection="1">
      <alignment horizontal="center"/>
    </xf>
    <xf numFmtId="0" fontId="24" fillId="7" borderId="14" xfId="0" applyFont="1" applyFill="1" applyBorder="1" applyAlignment="1">
      <alignment horizontal="left"/>
    </xf>
    <xf numFmtId="2" fontId="24" fillId="7" borderId="15" xfId="0" applyNumberFormat="1" applyFont="1" applyFill="1" applyBorder="1" applyAlignment="1">
      <alignment horizontal="center"/>
    </xf>
    <xf numFmtId="165" fontId="24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4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5" fillId="0" borderId="0" xfId="0" applyFont="1"/>
    <xf numFmtId="44" fontId="14" fillId="0" borderId="0" xfId="2" applyFont="1" applyFill="1" applyBorder="1" applyAlignment="1">
      <alignment horizontal="right"/>
    </xf>
    <xf numFmtId="165" fontId="18" fillId="0" borderId="0" xfId="0" applyNumberFormat="1" applyFont="1"/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6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7" fillId="0" borderId="0" xfId="1" applyNumberFormat="1" applyFont="1" applyFill="1" applyBorder="1" applyAlignment="1" applyProtection="1">
      <alignment horizontal="center" wrapText="1"/>
    </xf>
    <xf numFmtId="167" fontId="27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165" fontId="8" fillId="0" borderId="0" xfId="0" applyNumberFormat="1" applyFont="1" applyAlignment="1">
      <alignment horizontal="left"/>
    </xf>
    <xf numFmtId="165" fontId="28" fillId="0" borderId="0" xfId="0" applyNumberFormat="1" applyFont="1" applyAlignment="1">
      <alignment horizontal="right"/>
    </xf>
    <xf numFmtId="165" fontId="28" fillId="0" borderId="0" xfId="0" applyNumberFormat="1" applyFont="1"/>
    <xf numFmtId="165" fontId="28" fillId="0" borderId="0" xfId="0" applyNumberFormat="1" applyFont="1" applyAlignment="1">
      <alignment horizontal="center"/>
    </xf>
    <xf numFmtId="3" fontId="9" fillId="0" borderId="1" xfId="0" applyNumberFormat="1" applyFont="1" applyBorder="1" applyAlignment="1">
      <alignment horizontal="right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0" fontId="4" fillId="8" borderId="0" xfId="0" applyFont="1" applyFill="1" applyAlignment="1">
      <alignment horizontal="left"/>
    </xf>
    <xf numFmtId="0" fontId="20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4" fillId="7" borderId="10" xfId="2" applyFont="1" applyFill="1" applyBorder="1" applyAlignment="1" applyProtection="1">
      <alignment horizontal="center"/>
    </xf>
    <xf numFmtId="44" fontId="24" fillId="7" borderId="2" xfId="2" applyFont="1" applyFill="1" applyBorder="1" applyAlignment="1" applyProtection="1">
      <alignment horizontal="center"/>
    </xf>
    <xf numFmtId="165" fontId="24" fillId="7" borderId="2" xfId="1" applyNumberFormat="1" applyFont="1" applyFill="1" applyBorder="1" applyAlignment="1" applyProtection="1">
      <alignment horizontal="right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01"/>
  <sheetViews>
    <sheetView tabSelected="1" topLeftCell="A82" zoomScaleNormal="100" workbookViewId="0">
      <selection activeCell="A93" sqref="A93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7"/>
      <c r="B1" s="238"/>
      <c r="C1" s="238"/>
      <c r="D1" s="239" t="s">
        <v>10</v>
      </c>
      <c r="E1" s="240"/>
      <c r="F1" s="240"/>
      <c r="G1" s="240"/>
      <c r="H1" s="241"/>
      <c r="I1" s="241"/>
      <c r="J1" s="241"/>
      <c r="K1" s="241"/>
      <c r="L1" s="241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304" t="s">
        <v>213</v>
      </c>
      <c r="B3" s="304"/>
      <c r="D3" s="75"/>
      <c r="E3" s="75"/>
      <c r="F3" s="25"/>
      <c r="G3" s="25"/>
      <c r="H3" s="115"/>
      <c r="I3" s="27"/>
      <c r="K3" s="27"/>
      <c r="L3" s="60"/>
    </row>
    <row r="4" spans="1:13" x14ac:dyDescent="0.3">
      <c r="A4" s="27"/>
      <c r="D4" s="75"/>
      <c r="E4" s="75"/>
      <c r="F4" s="25"/>
      <c r="G4" s="25"/>
      <c r="H4" s="115"/>
      <c r="I4" s="306"/>
      <c r="J4" s="306"/>
      <c r="K4" s="59"/>
      <c r="L4" s="60"/>
    </row>
    <row r="5" spans="1:13" x14ac:dyDescent="0.3">
      <c r="A5" s="56" t="s">
        <v>122</v>
      </c>
      <c r="B5" s="303" t="s">
        <v>86</v>
      </c>
      <c r="D5" s="116"/>
      <c r="E5" s="117"/>
      <c r="F5" s="118"/>
      <c r="G5" s="118"/>
      <c r="H5" s="119"/>
      <c r="I5" s="61"/>
      <c r="J5" s="62"/>
      <c r="K5" s="63"/>
      <c r="L5" s="64"/>
    </row>
    <row r="6" spans="1:13" x14ac:dyDescent="0.3">
      <c r="A6" s="56" t="s">
        <v>121</v>
      </c>
      <c r="B6" s="303"/>
      <c r="D6" s="116"/>
      <c r="E6" s="117"/>
      <c r="F6" s="118"/>
      <c r="G6" s="118"/>
      <c r="H6" s="119"/>
      <c r="I6" s="61"/>
      <c r="L6" s="64"/>
    </row>
    <row r="7" spans="1:13" x14ac:dyDescent="0.3">
      <c r="A7" s="56" t="s">
        <v>81</v>
      </c>
      <c r="B7" s="53" t="s">
        <v>207</v>
      </c>
      <c r="C7" s="66"/>
      <c r="D7" s="120"/>
      <c r="E7" s="121"/>
      <c r="F7" s="122"/>
      <c r="G7" s="66"/>
      <c r="H7" s="123"/>
      <c r="I7" s="67"/>
      <c r="L7" s="69"/>
    </row>
    <row r="8" spans="1:13" x14ac:dyDescent="0.3">
      <c r="A8" s="125" t="s">
        <v>82</v>
      </c>
      <c r="B8" s="289" t="s">
        <v>208</v>
      </c>
      <c r="C8" s="66"/>
      <c r="D8" s="120"/>
      <c r="E8" s="121"/>
      <c r="F8" s="122"/>
      <c r="G8" s="66"/>
      <c r="H8" s="124"/>
      <c r="I8" s="70"/>
      <c r="J8" s="65"/>
      <c r="K8" s="71"/>
      <c r="L8" s="69"/>
    </row>
    <row r="9" spans="1:13" x14ac:dyDescent="0.3">
      <c r="A9" s="56" t="s">
        <v>83</v>
      </c>
      <c r="B9" s="126"/>
      <c r="E9" s="85"/>
      <c r="H9" s="27"/>
      <c r="I9" s="65"/>
      <c r="J9" s="65" t="s">
        <v>215</v>
      </c>
      <c r="K9" s="63">
        <v>130</v>
      </c>
      <c r="L9" s="69"/>
    </row>
    <row r="10" spans="1:13" x14ac:dyDescent="0.3">
      <c r="A10" s="56" t="s">
        <v>84</v>
      </c>
      <c r="B10" s="126"/>
      <c r="E10" s="85"/>
      <c r="H10" s="72"/>
      <c r="I10" s="70"/>
      <c r="J10" s="65" t="s">
        <v>77</v>
      </c>
      <c r="K10" s="68">
        <f>K9</f>
        <v>130</v>
      </c>
    </row>
    <row r="11" spans="1:13" x14ac:dyDescent="0.3">
      <c r="A11" s="27"/>
      <c r="B11" s="53"/>
      <c r="C11" s="66"/>
      <c r="D11" s="66"/>
      <c r="E11" s="66"/>
      <c r="F11" s="66"/>
      <c r="G11" s="66"/>
      <c r="H11" s="72"/>
      <c r="I11" s="72"/>
      <c r="J11" s="65" t="s">
        <v>212</v>
      </c>
      <c r="K11" s="73">
        <f>K10</f>
        <v>130</v>
      </c>
      <c r="L11" s="74"/>
    </row>
    <row r="12" spans="1:13" s="76" customFormat="1" ht="17.25" thickBot="1" x14ac:dyDescent="0.35">
      <c r="A12" s="56"/>
      <c r="B12" s="27"/>
      <c r="C12" s="75"/>
      <c r="D12" s="66"/>
      <c r="E12" s="66"/>
      <c r="F12" s="66"/>
      <c r="G12" s="66"/>
      <c r="H12" s="56"/>
      <c r="I12" s="57"/>
      <c r="J12" s="27"/>
      <c r="K12" s="58"/>
      <c r="L12" s="74"/>
      <c r="M12" s="26"/>
    </row>
    <row r="13" spans="1:13" ht="27.75" thickBot="1" x14ac:dyDescent="0.35">
      <c r="A13" s="242" t="s">
        <v>12</v>
      </c>
      <c r="B13" s="243" t="s">
        <v>13</v>
      </c>
      <c r="C13" s="243"/>
      <c r="D13" s="244" t="s">
        <v>14</v>
      </c>
      <c r="E13" s="245" t="s">
        <v>7</v>
      </c>
      <c r="F13" s="243" t="s">
        <v>15</v>
      </c>
      <c r="G13" s="243" t="s">
        <v>16</v>
      </c>
      <c r="H13" s="246" t="s">
        <v>17</v>
      </c>
      <c r="I13" s="247"/>
      <c r="J13" s="243" t="s">
        <v>55</v>
      </c>
      <c r="K13" s="248" t="s">
        <v>85</v>
      </c>
      <c r="L13" s="249" t="s">
        <v>80</v>
      </c>
    </row>
    <row r="14" spans="1:13" x14ac:dyDescent="0.3">
      <c r="A14" s="157">
        <v>1</v>
      </c>
      <c r="B14" s="158" t="s">
        <v>0</v>
      </c>
      <c r="C14" s="158"/>
      <c r="D14" s="159"/>
      <c r="E14" s="294"/>
      <c r="F14" s="294"/>
      <c r="G14" s="160"/>
      <c r="H14" s="305" t="s">
        <v>8</v>
      </c>
      <c r="I14" s="294"/>
      <c r="J14" s="161">
        <f>SUM(J15:J30)</f>
        <v>2693.6750000000002</v>
      </c>
      <c r="K14" s="162">
        <f t="shared" ref="K14:K37" si="0">J14/K$10</f>
        <v>20.720576923076923</v>
      </c>
      <c r="L14" s="163">
        <f>J14/K$11</f>
        <v>20.720576923076923</v>
      </c>
    </row>
    <row r="15" spans="1:13" x14ac:dyDescent="0.3">
      <c r="A15" s="263" t="s">
        <v>166</v>
      </c>
      <c r="B15" s="27" t="s">
        <v>134</v>
      </c>
      <c r="D15" s="80">
        <v>0</v>
      </c>
      <c r="E15" s="79">
        <v>1360</v>
      </c>
      <c r="F15" s="80">
        <v>0</v>
      </c>
      <c r="G15" s="80">
        <v>0</v>
      </c>
      <c r="H15" s="80">
        <v>0</v>
      </c>
      <c r="I15" s="56"/>
      <c r="J15" s="51">
        <f t="shared" ref="J15:J29" si="1">SUM(D15:H15)</f>
        <v>1360</v>
      </c>
      <c r="K15" s="77">
        <f t="shared" si="0"/>
        <v>10.461538461538462</v>
      </c>
      <c r="L15" s="77">
        <f>J15/K$11</f>
        <v>10.461538461538462</v>
      </c>
    </row>
    <row r="16" spans="1:13" x14ac:dyDescent="0.3">
      <c r="A16" s="264" t="s">
        <v>201</v>
      </c>
      <c r="B16" s="27" t="s">
        <v>202</v>
      </c>
      <c r="D16" s="80">
        <v>0</v>
      </c>
      <c r="E16" s="80">
        <v>50</v>
      </c>
      <c r="F16" s="80">
        <v>0</v>
      </c>
      <c r="G16" s="80">
        <v>0</v>
      </c>
      <c r="H16" s="80">
        <v>0</v>
      </c>
      <c r="I16" s="51"/>
      <c r="J16" s="51">
        <f t="shared" si="1"/>
        <v>50</v>
      </c>
      <c r="K16" s="77">
        <f t="shared" si="0"/>
        <v>0.38461538461538464</v>
      </c>
      <c r="L16" s="77">
        <f t="shared" ref="L16" si="2">J16/K$11</f>
        <v>0.38461538461538464</v>
      </c>
    </row>
    <row r="17" spans="1:12" x14ac:dyDescent="0.3">
      <c r="A17" s="264" t="s">
        <v>167</v>
      </c>
      <c r="B17" s="27" t="s">
        <v>2</v>
      </c>
      <c r="D17" s="80">
        <v>0</v>
      </c>
      <c r="E17" s="79">
        <v>0</v>
      </c>
      <c r="F17" s="80">
        <v>0</v>
      </c>
      <c r="G17" s="80">
        <v>0</v>
      </c>
      <c r="H17" s="80">
        <v>0</v>
      </c>
      <c r="I17" s="51"/>
      <c r="J17" s="51">
        <f t="shared" si="1"/>
        <v>0</v>
      </c>
      <c r="K17" s="77">
        <f t="shared" si="0"/>
        <v>0</v>
      </c>
      <c r="L17" s="77">
        <f>J17/K$11</f>
        <v>0</v>
      </c>
    </row>
    <row r="18" spans="1:12" x14ac:dyDescent="0.3">
      <c r="A18" s="264" t="s">
        <v>168</v>
      </c>
      <c r="B18" s="27" t="s">
        <v>136</v>
      </c>
      <c r="D18" s="80">
        <v>0</v>
      </c>
      <c r="E18" s="79">
        <v>0</v>
      </c>
      <c r="F18" s="80">
        <v>0</v>
      </c>
      <c r="G18" s="80">
        <v>0</v>
      </c>
      <c r="H18" s="80">
        <v>0</v>
      </c>
      <c r="I18" s="51"/>
      <c r="J18" s="51">
        <f t="shared" si="1"/>
        <v>0</v>
      </c>
      <c r="K18" s="77">
        <f t="shared" si="0"/>
        <v>0</v>
      </c>
      <c r="L18" s="77">
        <f>J18/K$11</f>
        <v>0</v>
      </c>
    </row>
    <row r="19" spans="1:12" x14ac:dyDescent="0.3">
      <c r="A19" s="264" t="s">
        <v>169</v>
      </c>
      <c r="B19" s="27" t="s">
        <v>137</v>
      </c>
      <c r="D19" s="80">
        <v>0</v>
      </c>
      <c r="E19" s="79">
        <v>0</v>
      </c>
      <c r="F19" s="80">
        <v>0</v>
      </c>
      <c r="G19" s="80">
        <f>'DIV 1 GC'!L31</f>
        <v>25.2</v>
      </c>
      <c r="H19" s="80">
        <v>0</v>
      </c>
      <c r="I19" s="51"/>
      <c r="J19" s="51">
        <f t="shared" si="1"/>
        <v>25.2</v>
      </c>
      <c r="K19" s="77">
        <f t="shared" si="0"/>
        <v>0.19384615384615383</v>
      </c>
      <c r="L19" s="77">
        <f>J19/K$11</f>
        <v>0.19384615384615383</v>
      </c>
    </row>
    <row r="20" spans="1:12" x14ac:dyDescent="0.3">
      <c r="A20" s="264" t="s">
        <v>170</v>
      </c>
      <c r="B20" s="27" t="s">
        <v>138</v>
      </c>
      <c r="D20" s="80">
        <v>0</v>
      </c>
      <c r="E20" s="79">
        <v>0</v>
      </c>
      <c r="F20" s="80">
        <v>0</v>
      </c>
      <c r="G20" s="80">
        <f>'DIV 1 GC'!L36</f>
        <v>48.475000000000001</v>
      </c>
      <c r="H20" s="80">
        <v>0</v>
      </c>
      <c r="I20" s="51"/>
      <c r="J20" s="51">
        <f t="shared" si="1"/>
        <v>48.475000000000001</v>
      </c>
      <c r="K20" s="77">
        <f t="shared" si="0"/>
        <v>0.37288461538461537</v>
      </c>
      <c r="L20" s="77">
        <f>J20/K$11</f>
        <v>0.37288461538461537</v>
      </c>
    </row>
    <row r="21" spans="1:12" x14ac:dyDescent="0.3">
      <c r="A21" s="264" t="s">
        <v>171</v>
      </c>
      <c r="B21" s="27" t="s">
        <v>146</v>
      </c>
      <c r="D21" s="80">
        <v>0</v>
      </c>
      <c r="E21" s="79">
        <v>0</v>
      </c>
      <c r="F21" s="80">
        <v>0</v>
      </c>
      <c r="G21" s="80">
        <v>0</v>
      </c>
      <c r="H21" s="80">
        <v>0</v>
      </c>
      <c r="I21" s="51"/>
      <c r="J21" s="51">
        <f t="shared" ref="J21" si="3">SUM(D21:H21)</f>
        <v>0</v>
      </c>
      <c r="K21" s="77">
        <f t="shared" si="0"/>
        <v>0</v>
      </c>
      <c r="L21" s="77">
        <f t="shared" ref="L21" si="4">J21/K$11</f>
        <v>0</v>
      </c>
    </row>
    <row r="22" spans="1:12" x14ac:dyDescent="0.3">
      <c r="A22" s="264" t="s">
        <v>172</v>
      </c>
      <c r="B22" s="27" t="s">
        <v>139</v>
      </c>
      <c r="D22" s="80">
        <v>0</v>
      </c>
      <c r="E22" s="79">
        <v>0</v>
      </c>
      <c r="F22" s="80">
        <v>0</v>
      </c>
      <c r="G22" s="80">
        <v>25</v>
      </c>
      <c r="H22" s="80">
        <v>0</v>
      </c>
      <c r="I22" s="51"/>
      <c r="J22" s="51">
        <f t="shared" si="1"/>
        <v>25</v>
      </c>
      <c r="K22" s="77">
        <f t="shared" si="0"/>
        <v>0.19230769230769232</v>
      </c>
      <c r="L22" s="77">
        <f>J22/K$11</f>
        <v>0.19230769230769232</v>
      </c>
    </row>
    <row r="23" spans="1:12" x14ac:dyDescent="0.3">
      <c r="A23" s="264" t="s">
        <v>173</v>
      </c>
      <c r="B23" s="27" t="s">
        <v>151</v>
      </c>
      <c r="D23" s="80">
        <v>0</v>
      </c>
      <c r="E23" s="79">
        <v>0</v>
      </c>
      <c r="F23" s="80">
        <v>0</v>
      </c>
      <c r="G23" s="80">
        <v>0</v>
      </c>
      <c r="H23" s="80">
        <v>0</v>
      </c>
      <c r="I23" s="51"/>
      <c r="J23" s="51">
        <f t="shared" si="1"/>
        <v>0</v>
      </c>
      <c r="K23" s="77">
        <f t="shared" si="0"/>
        <v>0</v>
      </c>
      <c r="L23" s="77">
        <f>J23/K$11</f>
        <v>0</v>
      </c>
    </row>
    <row r="24" spans="1:12" x14ac:dyDescent="0.3">
      <c r="A24" s="264" t="s">
        <v>199</v>
      </c>
      <c r="B24" s="27" t="s">
        <v>200</v>
      </c>
      <c r="D24" s="80">
        <v>0</v>
      </c>
      <c r="E24" s="79">
        <v>0</v>
      </c>
      <c r="F24" s="80">
        <v>0</v>
      </c>
      <c r="G24" s="80">
        <v>50</v>
      </c>
      <c r="H24" s="80">
        <v>0</v>
      </c>
      <c r="I24" s="51"/>
      <c r="J24" s="51">
        <f t="shared" ref="J24" si="5">SUM(D24:H24)</f>
        <v>50</v>
      </c>
      <c r="K24" s="77">
        <f t="shared" si="0"/>
        <v>0.38461538461538464</v>
      </c>
      <c r="L24" s="77">
        <f t="shared" ref="L24" si="6">J24/K$11</f>
        <v>0.38461538461538464</v>
      </c>
    </row>
    <row r="25" spans="1:12" x14ac:dyDescent="0.3">
      <c r="A25" s="264" t="s">
        <v>204</v>
      </c>
      <c r="B25" s="27" t="s">
        <v>71</v>
      </c>
      <c r="D25" s="80">
        <v>0</v>
      </c>
      <c r="E25" s="79">
        <v>0</v>
      </c>
      <c r="F25" s="80">
        <v>0</v>
      </c>
      <c r="G25" s="80">
        <v>0</v>
      </c>
      <c r="H25" s="80">
        <v>0</v>
      </c>
      <c r="I25" s="51"/>
      <c r="J25" s="51">
        <f t="shared" ref="J25" si="7">SUM(D25:H25)</f>
        <v>0</v>
      </c>
      <c r="K25" s="77">
        <f t="shared" si="0"/>
        <v>0</v>
      </c>
      <c r="L25" s="77">
        <f t="shared" ref="L25" si="8">J25/K$11</f>
        <v>0</v>
      </c>
    </row>
    <row r="26" spans="1:12" x14ac:dyDescent="0.3">
      <c r="A26" s="264" t="s">
        <v>174</v>
      </c>
      <c r="B26" s="27" t="s">
        <v>203</v>
      </c>
      <c r="D26" s="80">
        <v>0</v>
      </c>
      <c r="E26" s="79">
        <v>180</v>
      </c>
      <c r="F26" s="80">
        <v>150</v>
      </c>
      <c r="G26" s="80">
        <v>0</v>
      </c>
      <c r="H26" s="80">
        <v>0</v>
      </c>
      <c r="I26" s="51"/>
      <c r="J26" s="51">
        <f t="shared" si="1"/>
        <v>330</v>
      </c>
      <c r="K26" s="77">
        <f t="shared" si="0"/>
        <v>2.5384615384615383</v>
      </c>
      <c r="L26" s="77">
        <f>J26/K$11</f>
        <v>2.5384615384615383</v>
      </c>
    </row>
    <row r="27" spans="1:12" x14ac:dyDescent="0.3">
      <c r="A27" s="265" t="s">
        <v>175</v>
      </c>
      <c r="B27" s="27" t="s">
        <v>153</v>
      </c>
      <c r="D27" s="80">
        <v>0</v>
      </c>
      <c r="E27" s="79">
        <v>400</v>
      </c>
      <c r="F27" s="80">
        <v>0</v>
      </c>
      <c r="G27" s="80">
        <v>188</v>
      </c>
      <c r="H27" s="80">
        <v>72</v>
      </c>
      <c r="I27" s="51"/>
      <c r="J27" s="51">
        <f t="shared" ref="J27" si="9">SUM(D27:H27)</f>
        <v>660</v>
      </c>
      <c r="K27" s="77">
        <f t="shared" si="0"/>
        <v>5.0769230769230766</v>
      </c>
      <c r="L27" s="77">
        <f t="shared" ref="L27" si="10">J27/K$11</f>
        <v>5.0769230769230766</v>
      </c>
    </row>
    <row r="28" spans="1:12" x14ac:dyDescent="0.3">
      <c r="A28" s="264" t="s">
        <v>176</v>
      </c>
      <c r="B28" s="27" t="s">
        <v>150</v>
      </c>
      <c r="D28" s="80">
        <v>0</v>
      </c>
      <c r="E28" s="79">
        <v>0</v>
      </c>
      <c r="F28" s="80">
        <v>0</v>
      </c>
      <c r="G28" s="80">
        <v>0</v>
      </c>
      <c r="H28" s="80">
        <v>0</v>
      </c>
      <c r="I28" s="51"/>
      <c r="J28" s="51">
        <f t="shared" si="1"/>
        <v>0</v>
      </c>
      <c r="K28" s="77">
        <f t="shared" si="0"/>
        <v>0</v>
      </c>
      <c r="L28" s="77">
        <f>J28/K$11</f>
        <v>0</v>
      </c>
    </row>
    <row r="29" spans="1:12" x14ac:dyDescent="0.3">
      <c r="A29" s="264" t="s">
        <v>177</v>
      </c>
      <c r="B29" s="27" t="s">
        <v>141</v>
      </c>
      <c r="D29" s="80">
        <v>0</v>
      </c>
      <c r="E29" s="79">
        <v>0</v>
      </c>
      <c r="F29" s="80">
        <v>0</v>
      </c>
      <c r="G29" s="80">
        <v>25</v>
      </c>
      <c r="H29" s="80">
        <v>0</v>
      </c>
      <c r="I29" s="51"/>
      <c r="J29" s="51">
        <f t="shared" si="1"/>
        <v>25</v>
      </c>
      <c r="K29" s="77">
        <f t="shared" si="0"/>
        <v>0.19230769230769232</v>
      </c>
      <c r="L29" s="77">
        <f>J29/K$11</f>
        <v>0.19230769230769232</v>
      </c>
    </row>
    <row r="30" spans="1:12" x14ac:dyDescent="0.3">
      <c r="A30" s="264" t="s">
        <v>205</v>
      </c>
      <c r="B30" s="27" t="s">
        <v>206</v>
      </c>
      <c r="D30" s="80">
        <v>0</v>
      </c>
      <c r="E30" s="79">
        <v>120</v>
      </c>
      <c r="F30" s="80">
        <v>0</v>
      </c>
      <c r="G30" s="80">
        <v>0</v>
      </c>
      <c r="H30" s="80">
        <v>0</v>
      </c>
      <c r="I30" s="51"/>
      <c r="J30" s="51">
        <f t="shared" ref="J30" si="11">SUM(D30:H30)</f>
        <v>120</v>
      </c>
      <c r="K30" s="77">
        <f t="shared" si="0"/>
        <v>0.92307692307692313</v>
      </c>
      <c r="L30" s="77">
        <f t="shared" ref="L30" si="12">J30/K$11</f>
        <v>0.92307692307692313</v>
      </c>
    </row>
    <row r="31" spans="1:12" x14ac:dyDescent="0.3">
      <c r="A31" s="157">
        <v>2</v>
      </c>
      <c r="B31" s="158" t="s">
        <v>115</v>
      </c>
      <c r="C31" s="158"/>
      <c r="D31" s="159"/>
      <c r="E31" s="294"/>
      <c r="F31" s="294"/>
      <c r="G31" s="160"/>
      <c r="H31" s="295" t="s">
        <v>8</v>
      </c>
      <c r="I31" s="296"/>
      <c r="J31" s="156">
        <f>SUM(J32:J32)</f>
        <v>240</v>
      </c>
      <c r="K31" s="164">
        <f t="shared" si="0"/>
        <v>1.8461538461538463</v>
      </c>
      <c r="L31" s="165">
        <f t="shared" ref="L31:L32" si="13">J31/K$11</f>
        <v>1.8461538461538463</v>
      </c>
    </row>
    <row r="32" spans="1:12" x14ac:dyDescent="0.3">
      <c r="A32" s="264" t="s">
        <v>178</v>
      </c>
      <c r="B32" s="27" t="s">
        <v>116</v>
      </c>
      <c r="D32" s="80">
        <v>0</v>
      </c>
      <c r="E32" s="79">
        <v>240</v>
      </c>
      <c r="F32" s="80">
        <v>0</v>
      </c>
      <c r="G32" s="80">
        <v>0</v>
      </c>
      <c r="H32" s="80">
        <v>0</v>
      </c>
      <c r="I32" s="51"/>
      <c r="J32" s="51">
        <f t="shared" ref="J32" si="14">SUM(D32:H32)</f>
        <v>240</v>
      </c>
      <c r="K32" s="77">
        <f t="shared" si="0"/>
        <v>1.8461538461538463</v>
      </c>
      <c r="L32" s="77">
        <f t="shared" si="13"/>
        <v>1.8461538461538463</v>
      </c>
    </row>
    <row r="33" spans="1:12" x14ac:dyDescent="0.3">
      <c r="A33" s="157">
        <v>6</v>
      </c>
      <c r="B33" s="158" t="s">
        <v>19</v>
      </c>
      <c r="C33" s="158"/>
      <c r="D33" s="294"/>
      <c r="E33" s="294"/>
      <c r="F33" s="159"/>
      <c r="G33" s="167"/>
      <c r="H33" s="301" t="s">
        <v>8</v>
      </c>
      <c r="I33" s="302"/>
      <c r="J33" s="166">
        <f>SUM(J34:J35)</f>
        <v>2200</v>
      </c>
      <c r="K33" s="164">
        <f t="shared" si="0"/>
        <v>16.923076923076923</v>
      </c>
      <c r="L33" s="165">
        <f t="shared" ref="L33:L37" si="15">J33/K$11</f>
        <v>16.923076923076923</v>
      </c>
    </row>
    <row r="34" spans="1:12" x14ac:dyDescent="0.3">
      <c r="A34" s="264" t="s">
        <v>179</v>
      </c>
      <c r="B34" s="27" t="s">
        <v>76</v>
      </c>
      <c r="D34" s="225">
        <v>0</v>
      </c>
      <c r="E34" s="85">
        <v>0</v>
      </c>
      <c r="F34" s="226">
        <v>750</v>
      </c>
      <c r="G34" s="225">
        <v>0</v>
      </c>
      <c r="H34" s="80">
        <v>600</v>
      </c>
      <c r="I34" s="82"/>
      <c r="J34" s="83">
        <f t="shared" ref="J34:J35" si="16">SUM(D34:H34)</f>
        <v>1350</v>
      </c>
      <c r="K34" s="77">
        <f t="shared" si="0"/>
        <v>10.384615384615385</v>
      </c>
      <c r="L34" s="77">
        <f t="shared" si="15"/>
        <v>10.384615384615385</v>
      </c>
    </row>
    <row r="35" spans="1:12" x14ac:dyDescent="0.3">
      <c r="A35" s="264" t="s">
        <v>180</v>
      </c>
      <c r="B35" s="27" t="s">
        <v>117</v>
      </c>
      <c r="D35" s="225">
        <v>0</v>
      </c>
      <c r="E35" s="85">
        <v>0</v>
      </c>
      <c r="F35" s="293">
        <v>350</v>
      </c>
      <c r="G35" s="225">
        <v>0</v>
      </c>
      <c r="H35" s="291">
        <v>500</v>
      </c>
      <c r="I35" s="82"/>
      <c r="J35" s="83">
        <f t="shared" si="16"/>
        <v>850</v>
      </c>
      <c r="K35" s="77">
        <f t="shared" si="0"/>
        <v>6.5384615384615383</v>
      </c>
      <c r="L35" s="77">
        <f t="shared" si="15"/>
        <v>6.5384615384615383</v>
      </c>
    </row>
    <row r="36" spans="1:12" x14ac:dyDescent="0.3">
      <c r="A36" s="157">
        <v>7</v>
      </c>
      <c r="B36" s="158" t="s">
        <v>20</v>
      </c>
      <c r="C36" s="158"/>
      <c r="D36" s="159"/>
      <c r="E36" s="294"/>
      <c r="F36" s="294"/>
      <c r="G36" s="160"/>
      <c r="H36" s="295" t="s">
        <v>8</v>
      </c>
      <c r="I36" s="296"/>
      <c r="J36" s="166">
        <f>SUM(J37:J37)</f>
        <v>425</v>
      </c>
      <c r="K36" s="164">
        <f t="shared" si="0"/>
        <v>3.2692307692307692</v>
      </c>
      <c r="L36" s="165">
        <f t="shared" si="15"/>
        <v>3.2692307692307692</v>
      </c>
    </row>
    <row r="37" spans="1:12" x14ac:dyDescent="0.3">
      <c r="A37" s="264" t="s">
        <v>181</v>
      </c>
      <c r="B37" s="27" t="s">
        <v>118</v>
      </c>
      <c r="D37" s="80">
        <v>0</v>
      </c>
      <c r="E37" s="79">
        <v>0</v>
      </c>
      <c r="F37" s="80">
        <v>0</v>
      </c>
      <c r="G37" s="80">
        <v>0</v>
      </c>
      <c r="H37" s="291">
        <v>425</v>
      </c>
      <c r="I37" s="51"/>
      <c r="J37" s="83">
        <f t="shared" ref="J37" si="17">SUM(D37:H37)</f>
        <v>425</v>
      </c>
      <c r="K37" s="77">
        <f t="shared" si="0"/>
        <v>3.2692307692307692</v>
      </c>
      <c r="L37" s="77">
        <f t="shared" si="15"/>
        <v>3.2692307692307692</v>
      </c>
    </row>
    <row r="38" spans="1:12" x14ac:dyDescent="0.3">
      <c r="A38" s="157">
        <v>8</v>
      </c>
      <c r="B38" s="158" t="s">
        <v>157</v>
      </c>
      <c r="C38" s="158"/>
      <c r="D38" s="159"/>
      <c r="E38" s="294"/>
      <c r="F38" s="294"/>
      <c r="G38" s="159"/>
      <c r="H38" s="295" t="s">
        <v>8</v>
      </c>
      <c r="I38" s="296"/>
      <c r="J38" s="166">
        <f>SUM(J39:J39)</f>
        <v>696</v>
      </c>
      <c r="K38" s="164">
        <f t="shared" ref="K38:K62" si="18">J38/K$10</f>
        <v>5.3538461538461535</v>
      </c>
      <c r="L38" s="165">
        <f>J38/K$11</f>
        <v>5.3538461538461535</v>
      </c>
    </row>
    <row r="39" spans="1:12" x14ac:dyDescent="0.3">
      <c r="A39" s="264" t="s">
        <v>182</v>
      </c>
      <c r="B39" s="27" t="s">
        <v>72</v>
      </c>
      <c r="D39" s="290">
        <v>696</v>
      </c>
      <c r="E39" s="79">
        <v>0</v>
      </c>
      <c r="F39" s="80">
        <v>0</v>
      </c>
      <c r="G39" s="80">
        <v>0</v>
      </c>
      <c r="H39" s="80">
        <v>0</v>
      </c>
      <c r="I39" s="51"/>
      <c r="J39" s="83">
        <f t="shared" ref="J39" si="19">SUM(D39:H39)</f>
        <v>696</v>
      </c>
      <c r="K39" s="77">
        <f t="shared" si="18"/>
        <v>5.3538461538461535</v>
      </c>
      <c r="L39" s="77">
        <f>J39/K$11</f>
        <v>5.3538461538461535</v>
      </c>
    </row>
    <row r="40" spans="1:12" x14ac:dyDescent="0.3">
      <c r="A40" s="157">
        <v>9</v>
      </c>
      <c r="B40" s="158" t="s">
        <v>21</v>
      </c>
      <c r="C40" s="158"/>
      <c r="D40" s="159"/>
      <c r="E40" s="294"/>
      <c r="F40" s="294"/>
      <c r="G40" s="160"/>
      <c r="H40" s="295" t="s">
        <v>8</v>
      </c>
      <c r="I40" s="296"/>
      <c r="J40" s="166">
        <f>SUM(J41:J44)</f>
        <v>4769</v>
      </c>
      <c r="K40" s="164">
        <f t="shared" si="18"/>
        <v>36.684615384615384</v>
      </c>
      <c r="L40" s="165">
        <f t="shared" ref="L40:L46" si="20">J40/K$11</f>
        <v>36.684615384615384</v>
      </c>
    </row>
    <row r="41" spans="1:12" x14ac:dyDescent="0.3">
      <c r="A41" s="264" t="s">
        <v>183</v>
      </c>
      <c r="B41" s="27" t="s">
        <v>51</v>
      </c>
      <c r="D41" s="225">
        <v>0</v>
      </c>
      <c r="E41" s="85">
        <v>0</v>
      </c>
      <c r="F41" s="226">
        <v>0</v>
      </c>
      <c r="G41" s="225">
        <v>0</v>
      </c>
      <c r="H41" s="80">
        <v>1500</v>
      </c>
      <c r="I41" s="82"/>
      <c r="J41" s="83">
        <f t="shared" ref="J41:J44" si="21">SUM(D41:H41)</f>
        <v>1500</v>
      </c>
      <c r="K41" s="77">
        <f t="shared" si="18"/>
        <v>11.538461538461538</v>
      </c>
      <c r="L41" s="77">
        <f t="shared" si="20"/>
        <v>11.538461538461538</v>
      </c>
    </row>
    <row r="42" spans="1:12" x14ac:dyDescent="0.3">
      <c r="A42" s="264" t="s">
        <v>184</v>
      </c>
      <c r="B42" s="27" t="s">
        <v>210</v>
      </c>
      <c r="D42" s="225">
        <v>1069</v>
      </c>
      <c r="E42" s="85">
        <v>0</v>
      </c>
      <c r="F42" s="226">
        <v>0</v>
      </c>
      <c r="G42" s="225">
        <v>0</v>
      </c>
      <c r="H42" s="80">
        <v>0</v>
      </c>
      <c r="I42" s="82"/>
      <c r="J42" s="83">
        <f t="shared" si="21"/>
        <v>1069</v>
      </c>
      <c r="K42" s="77">
        <f t="shared" si="18"/>
        <v>8.2230769230769223</v>
      </c>
      <c r="L42" s="77">
        <f t="shared" si="20"/>
        <v>8.2230769230769223</v>
      </c>
    </row>
    <row r="43" spans="1:12" x14ac:dyDescent="0.3">
      <c r="A43" s="264" t="s">
        <v>185</v>
      </c>
      <c r="B43" s="27" t="s">
        <v>159</v>
      </c>
      <c r="D43" s="226" t="s">
        <v>165</v>
      </c>
      <c r="E43" s="85">
        <v>0</v>
      </c>
      <c r="F43" s="226">
        <v>0</v>
      </c>
      <c r="G43" s="225">
        <v>0</v>
      </c>
      <c r="H43" s="80">
        <v>0</v>
      </c>
      <c r="I43" s="82"/>
      <c r="J43" s="83">
        <f t="shared" si="21"/>
        <v>0</v>
      </c>
      <c r="K43" s="77">
        <f t="shared" si="18"/>
        <v>0</v>
      </c>
      <c r="L43" s="77">
        <f t="shared" si="20"/>
        <v>0</v>
      </c>
    </row>
    <row r="44" spans="1:12" x14ac:dyDescent="0.3">
      <c r="A44" s="264" t="s">
        <v>186</v>
      </c>
      <c r="B44" s="27" t="s">
        <v>22</v>
      </c>
      <c r="D44" s="225">
        <v>0</v>
      </c>
      <c r="E44" s="85">
        <v>0</v>
      </c>
      <c r="F44" s="226">
        <v>0</v>
      </c>
      <c r="G44" s="225">
        <v>0</v>
      </c>
      <c r="H44" s="291">
        <v>2200</v>
      </c>
      <c r="I44" s="82"/>
      <c r="J44" s="83">
        <f t="shared" si="21"/>
        <v>2200</v>
      </c>
      <c r="K44" s="77">
        <f t="shared" si="18"/>
        <v>16.923076923076923</v>
      </c>
      <c r="L44" s="77">
        <f t="shared" si="20"/>
        <v>16.923076923076923</v>
      </c>
    </row>
    <row r="45" spans="1:12" x14ac:dyDescent="0.3">
      <c r="A45" s="157">
        <v>10</v>
      </c>
      <c r="B45" s="158" t="s">
        <v>23</v>
      </c>
      <c r="C45" s="158"/>
      <c r="D45" s="159"/>
      <c r="E45" s="294"/>
      <c r="F45" s="294"/>
      <c r="G45" s="159"/>
      <c r="H45" s="295" t="s">
        <v>8</v>
      </c>
      <c r="I45" s="296"/>
      <c r="J45" s="166">
        <f>SUM(J46:J48)</f>
        <v>590</v>
      </c>
      <c r="K45" s="164">
        <f t="shared" si="18"/>
        <v>4.5384615384615383</v>
      </c>
      <c r="L45" s="165">
        <f t="shared" si="20"/>
        <v>4.5384615384615383</v>
      </c>
    </row>
    <row r="46" spans="1:12" x14ac:dyDescent="0.3">
      <c r="A46" s="264" t="s">
        <v>187</v>
      </c>
      <c r="B46" s="27" t="s">
        <v>158</v>
      </c>
      <c r="D46" s="225">
        <v>440</v>
      </c>
      <c r="E46" s="85">
        <v>150</v>
      </c>
      <c r="F46" s="226">
        <v>0</v>
      </c>
      <c r="G46" s="225">
        <v>0</v>
      </c>
      <c r="H46" s="80">
        <v>0</v>
      </c>
      <c r="I46" s="82"/>
      <c r="J46" s="83">
        <f t="shared" ref="J46:J48" si="22">SUM(D46:H46)</f>
        <v>590</v>
      </c>
      <c r="K46" s="77">
        <f t="shared" si="18"/>
        <v>4.5384615384615383</v>
      </c>
      <c r="L46" s="77">
        <f t="shared" si="20"/>
        <v>4.5384615384615383</v>
      </c>
    </row>
    <row r="47" spans="1:12" x14ac:dyDescent="0.3">
      <c r="A47" s="53">
        <v>10.561999999999999</v>
      </c>
      <c r="B47" s="27" t="s">
        <v>119</v>
      </c>
      <c r="D47" s="225" t="s">
        <v>209</v>
      </c>
      <c r="E47" s="85">
        <v>0</v>
      </c>
      <c r="F47" s="226">
        <v>0</v>
      </c>
      <c r="G47" s="225">
        <v>0</v>
      </c>
      <c r="H47" s="80">
        <v>0</v>
      </c>
      <c r="I47" s="82"/>
      <c r="J47" s="83">
        <f t="shared" si="22"/>
        <v>0</v>
      </c>
      <c r="K47" s="77">
        <f t="shared" si="18"/>
        <v>0</v>
      </c>
      <c r="L47" s="77">
        <f t="shared" ref="L47:L53" si="23">J47/K$11</f>
        <v>0</v>
      </c>
    </row>
    <row r="48" spans="1:12" x14ac:dyDescent="0.3">
      <c r="A48" s="53">
        <v>10.571999999999999</v>
      </c>
      <c r="B48" s="27" t="s">
        <v>120</v>
      </c>
      <c r="D48" s="225" t="s">
        <v>209</v>
      </c>
      <c r="E48" s="85">
        <v>0</v>
      </c>
      <c r="F48" s="226">
        <v>0</v>
      </c>
      <c r="G48" s="225">
        <v>0</v>
      </c>
      <c r="H48" s="80">
        <v>0</v>
      </c>
      <c r="I48" s="82"/>
      <c r="J48" s="83">
        <f t="shared" si="22"/>
        <v>0</v>
      </c>
      <c r="K48" s="77">
        <f t="shared" si="18"/>
        <v>0</v>
      </c>
      <c r="L48" s="77">
        <f t="shared" si="23"/>
        <v>0</v>
      </c>
    </row>
    <row r="49" spans="1:14" x14ac:dyDescent="0.3">
      <c r="A49" s="157">
        <v>12</v>
      </c>
      <c r="B49" s="158" t="s">
        <v>24</v>
      </c>
      <c r="C49" s="158"/>
      <c r="D49" s="159"/>
      <c r="E49" s="294"/>
      <c r="F49" s="294"/>
      <c r="G49" s="159"/>
      <c r="H49" s="295" t="s">
        <v>8</v>
      </c>
      <c r="I49" s="296"/>
      <c r="J49" s="166">
        <f>SUM(J50:J52)</f>
        <v>0</v>
      </c>
      <c r="K49" s="164">
        <f t="shared" si="18"/>
        <v>0</v>
      </c>
      <c r="L49" s="165">
        <f t="shared" si="23"/>
        <v>0</v>
      </c>
    </row>
    <row r="50" spans="1:14" x14ac:dyDescent="0.3">
      <c r="A50" s="264" t="s">
        <v>188</v>
      </c>
      <c r="B50" s="27" t="s">
        <v>123</v>
      </c>
      <c r="D50" s="226" t="s">
        <v>165</v>
      </c>
      <c r="E50" s="85">
        <v>0</v>
      </c>
      <c r="F50" s="226">
        <v>0</v>
      </c>
      <c r="G50" s="225">
        <v>0</v>
      </c>
      <c r="H50" s="80">
        <v>0</v>
      </c>
      <c r="I50" s="82"/>
      <c r="J50" s="83">
        <f>SUM(D50:H50)</f>
        <v>0</v>
      </c>
      <c r="K50" s="77">
        <f t="shared" si="18"/>
        <v>0</v>
      </c>
      <c r="L50" s="77">
        <f t="shared" si="23"/>
        <v>0</v>
      </c>
    </row>
    <row r="51" spans="1:14" x14ac:dyDescent="0.3">
      <c r="A51" s="263" t="s">
        <v>189</v>
      </c>
      <c r="B51" s="27" t="s">
        <v>124</v>
      </c>
      <c r="D51" s="226" t="s">
        <v>165</v>
      </c>
      <c r="E51" s="85">
        <v>0</v>
      </c>
      <c r="F51" s="226">
        <v>0</v>
      </c>
      <c r="G51" s="225">
        <v>0</v>
      </c>
      <c r="H51" s="80">
        <v>0</v>
      </c>
      <c r="I51" s="82"/>
      <c r="J51" s="83">
        <f>SUM(D51:H51)</f>
        <v>0</v>
      </c>
      <c r="K51" s="77">
        <f t="shared" si="18"/>
        <v>0</v>
      </c>
      <c r="L51" s="77">
        <f t="shared" si="23"/>
        <v>0</v>
      </c>
    </row>
    <row r="52" spans="1:14" x14ac:dyDescent="0.3">
      <c r="A52" s="263" t="s">
        <v>190</v>
      </c>
      <c r="B52" s="27" t="s">
        <v>160</v>
      </c>
      <c r="D52" s="226" t="s">
        <v>165</v>
      </c>
      <c r="E52" s="85">
        <v>0</v>
      </c>
      <c r="F52" s="226">
        <v>0</v>
      </c>
      <c r="G52" s="225">
        <v>0</v>
      </c>
      <c r="H52" s="80">
        <v>0</v>
      </c>
      <c r="I52" s="82"/>
      <c r="J52" s="83">
        <f>SUM(D52:H52)</f>
        <v>0</v>
      </c>
      <c r="K52" s="77">
        <f t="shared" si="18"/>
        <v>0</v>
      </c>
      <c r="L52" s="77">
        <f t="shared" ref="L52" si="24">J52/K$11</f>
        <v>0</v>
      </c>
    </row>
    <row r="53" spans="1:14" x14ac:dyDescent="0.3">
      <c r="A53" s="157" t="s">
        <v>161</v>
      </c>
      <c r="B53" s="158" t="s">
        <v>162</v>
      </c>
      <c r="C53" s="158"/>
      <c r="D53" s="159"/>
      <c r="E53" s="294"/>
      <c r="F53" s="294"/>
      <c r="G53" s="160"/>
      <c r="H53" s="295" t="s">
        <v>8</v>
      </c>
      <c r="I53" s="296"/>
      <c r="J53" s="166">
        <f>SUM(J54:J55)</f>
        <v>750</v>
      </c>
      <c r="K53" s="164">
        <f t="shared" si="18"/>
        <v>5.7692307692307692</v>
      </c>
      <c r="L53" s="165">
        <f t="shared" si="23"/>
        <v>5.7692307692307692</v>
      </c>
    </row>
    <row r="54" spans="1:14" x14ac:dyDescent="0.3">
      <c r="A54" s="264" t="s">
        <v>191</v>
      </c>
      <c r="B54" s="27" t="s">
        <v>126</v>
      </c>
      <c r="D54" s="233">
        <v>0</v>
      </c>
      <c r="E54" s="233">
        <v>0</v>
      </c>
      <c r="F54" s="233">
        <v>0</v>
      </c>
      <c r="G54" s="233">
        <v>0</v>
      </c>
      <c r="H54" s="292">
        <v>750</v>
      </c>
      <c r="I54" s="83"/>
      <c r="J54" s="83">
        <f>SUM(D54:H54)</f>
        <v>750</v>
      </c>
      <c r="K54" s="77">
        <f t="shared" si="18"/>
        <v>5.7692307692307692</v>
      </c>
      <c r="L54" s="77">
        <f t="shared" ref="L54" si="25">J54/K$11</f>
        <v>5.7692307692307692</v>
      </c>
    </row>
    <row r="55" spans="1:14" x14ac:dyDescent="0.3">
      <c r="A55" s="263" t="s">
        <v>192</v>
      </c>
      <c r="B55" s="27" t="s">
        <v>127</v>
      </c>
      <c r="D55" s="233">
        <v>0</v>
      </c>
      <c r="E55" s="233">
        <v>0</v>
      </c>
      <c r="F55" s="233">
        <v>0</v>
      </c>
      <c r="G55" s="233">
        <v>0</v>
      </c>
      <c r="H55" s="225">
        <v>0</v>
      </c>
      <c r="I55" s="83"/>
      <c r="J55" s="83">
        <f t="shared" ref="J55" si="26">SUM(D55:H55)</f>
        <v>0</v>
      </c>
      <c r="K55" s="77">
        <f t="shared" si="18"/>
        <v>0</v>
      </c>
      <c r="L55" s="77">
        <f>J55/K$11</f>
        <v>0</v>
      </c>
    </row>
    <row r="56" spans="1:14" x14ac:dyDescent="0.3">
      <c r="A56" s="157" t="s">
        <v>164</v>
      </c>
      <c r="B56" s="158" t="s">
        <v>163</v>
      </c>
      <c r="C56" s="158"/>
      <c r="D56" s="159"/>
      <c r="E56" s="294"/>
      <c r="F56" s="294"/>
      <c r="G56" s="160"/>
      <c r="H56" s="295" t="s">
        <v>8</v>
      </c>
      <c r="I56" s="296"/>
      <c r="J56" s="166">
        <f>SUM(J57:J61)</f>
        <v>1200</v>
      </c>
      <c r="K56" s="164">
        <f t="shared" si="18"/>
        <v>9.2307692307692299</v>
      </c>
      <c r="L56" s="165">
        <f t="shared" ref="L56:L59" si="27">J56/K$11</f>
        <v>9.2307692307692299</v>
      </c>
      <c r="N56" s="51"/>
    </row>
    <row r="57" spans="1:14" x14ac:dyDescent="0.3">
      <c r="A57" s="264" t="s">
        <v>193</v>
      </c>
      <c r="B57" s="27" t="s">
        <v>128</v>
      </c>
      <c r="D57" s="225">
        <v>0</v>
      </c>
      <c r="E57" s="85">
        <v>0</v>
      </c>
      <c r="F57" s="226">
        <v>0</v>
      </c>
      <c r="G57" s="225">
        <v>0</v>
      </c>
      <c r="H57" s="80">
        <v>1050</v>
      </c>
      <c r="I57" s="87"/>
      <c r="J57" s="83">
        <f t="shared" ref="J57:J59" si="28">SUM(D57:H57)</f>
        <v>1050</v>
      </c>
      <c r="K57" s="77">
        <f t="shared" si="18"/>
        <v>8.0769230769230766</v>
      </c>
      <c r="L57" s="77">
        <f t="shared" si="27"/>
        <v>8.0769230769230766</v>
      </c>
    </row>
    <row r="58" spans="1:14" x14ac:dyDescent="0.3">
      <c r="A58" s="53">
        <v>26.504999999999999</v>
      </c>
      <c r="B58" s="27" t="s">
        <v>129</v>
      </c>
      <c r="D58" s="225">
        <v>0</v>
      </c>
      <c r="E58" s="85">
        <v>0</v>
      </c>
      <c r="F58" s="226">
        <v>0</v>
      </c>
      <c r="G58" s="225">
        <v>0</v>
      </c>
      <c r="H58" s="80">
        <v>0</v>
      </c>
      <c r="I58" s="82"/>
      <c r="J58" s="83">
        <f t="shared" si="28"/>
        <v>0</v>
      </c>
      <c r="K58" s="77">
        <f t="shared" si="18"/>
        <v>0</v>
      </c>
      <c r="L58" s="77">
        <f t="shared" si="27"/>
        <v>0</v>
      </c>
    </row>
    <row r="59" spans="1:14" x14ac:dyDescent="0.3">
      <c r="A59" s="264" t="s">
        <v>194</v>
      </c>
      <c r="B59" s="27" t="s">
        <v>130</v>
      </c>
      <c r="D59" s="225" t="s">
        <v>209</v>
      </c>
      <c r="E59" s="85">
        <v>0</v>
      </c>
      <c r="F59" s="226">
        <v>0</v>
      </c>
      <c r="G59" s="225">
        <v>0</v>
      </c>
      <c r="H59" s="80">
        <v>0</v>
      </c>
      <c r="I59" s="82"/>
      <c r="J59" s="83">
        <f t="shared" si="28"/>
        <v>0</v>
      </c>
      <c r="K59" s="77">
        <f t="shared" si="18"/>
        <v>0</v>
      </c>
      <c r="L59" s="77">
        <f t="shared" si="27"/>
        <v>0</v>
      </c>
    </row>
    <row r="60" spans="1:14" x14ac:dyDescent="0.3">
      <c r="A60" s="264" t="s">
        <v>195</v>
      </c>
      <c r="B60" s="27" t="s">
        <v>149</v>
      </c>
      <c r="D60" s="225" t="s">
        <v>209</v>
      </c>
      <c r="E60" s="225">
        <v>0</v>
      </c>
      <c r="F60" s="225">
        <v>0</v>
      </c>
      <c r="G60" s="225">
        <v>0</v>
      </c>
      <c r="H60" s="225">
        <v>0</v>
      </c>
      <c r="I60" s="82"/>
      <c r="J60" s="83">
        <f t="shared" ref="J60" si="29">SUM(D60:H60)</f>
        <v>0</v>
      </c>
      <c r="K60" s="77">
        <f t="shared" si="18"/>
        <v>0</v>
      </c>
      <c r="L60" s="77">
        <f t="shared" ref="L60" si="30">J60/K$11</f>
        <v>0</v>
      </c>
    </row>
    <row r="61" spans="1:14" x14ac:dyDescent="0.3">
      <c r="A61" s="264" t="s">
        <v>196</v>
      </c>
      <c r="B61" s="27" t="s">
        <v>211</v>
      </c>
      <c r="D61" s="225">
        <v>150</v>
      </c>
      <c r="E61" s="225">
        <v>0</v>
      </c>
      <c r="F61" s="225">
        <v>0</v>
      </c>
      <c r="G61" s="225">
        <v>0</v>
      </c>
      <c r="H61" s="225">
        <v>0</v>
      </c>
      <c r="I61" s="82"/>
      <c r="J61" s="83">
        <f t="shared" ref="J61" si="31">SUM(D61:H61)</f>
        <v>150</v>
      </c>
      <c r="K61" s="77">
        <f t="shared" si="18"/>
        <v>1.1538461538461537</v>
      </c>
      <c r="L61" s="77">
        <f t="shared" ref="L61" si="32">J61/K$11</f>
        <v>1.1538461538461537</v>
      </c>
    </row>
    <row r="62" spans="1:14" x14ac:dyDescent="0.3">
      <c r="A62" s="157">
        <v>50</v>
      </c>
      <c r="B62" s="158" t="s">
        <v>131</v>
      </c>
      <c r="C62" s="158"/>
      <c r="D62" s="159"/>
      <c r="E62" s="294"/>
      <c r="F62" s="294"/>
      <c r="G62" s="160"/>
      <c r="H62" s="295" t="s">
        <v>8</v>
      </c>
      <c r="I62" s="296"/>
      <c r="J62" s="166">
        <f>SUM(J63:J64)</f>
        <v>750</v>
      </c>
      <c r="K62" s="164">
        <f t="shared" si="18"/>
        <v>5.7692307692307692</v>
      </c>
      <c r="L62" s="165">
        <f>J62/K$11</f>
        <v>5.7692307692307692</v>
      </c>
    </row>
    <row r="63" spans="1:14" x14ac:dyDescent="0.3">
      <c r="A63" s="264" t="s">
        <v>197</v>
      </c>
      <c r="B63" s="27" t="s">
        <v>132</v>
      </c>
      <c r="C63" s="50">
        <v>0.05</v>
      </c>
      <c r="D63" s="51">
        <v>750</v>
      </c>
      <c r="E63" s="52"/>
      <c r="F63" s="52"/>
      <c r="G63" s="52"/>
      <c r="H63" s="52"/>
      <c r="I63" s="52"/>
      <c r="J63" s="83">
        <f t="shared" ref="J63" si="33">SUM(D63:H63)</f>
        <v>750</v>
      </c>
      <c r="K63" s="77">
        <f t="shared" ref="K63:K65" si="34">J63/K$10</f>
        <v>5.7692307692307692</v>
      </c>
      <c r="L63" s="77">
        <f t="shared" ref="L63" si="35">J63/K$11</f>
        <v>5.7692307692307692</v>
      </c>
    </row>
    <row r="64" spans="1:14" x14ac:dyDescent="0.3">
      <c r="A64" s="264" t="s">
        <v>198</v>
      </c>
      <c r="B64" s="27" t="s">
        <v>133</v>
      </c>
      <c r="C64" s="50"/>
      <c r="D64" s="51"/>
      <c r="E64" s="52"/>
      <c r="F64" s="52"/>
      <c r="G64" s="52"/>
      <c r="H64" s="52"/>
      <c r="I64" s="52"/>
      <c r="J64" s="83">
        <f t="shared" ref="J64" si="36">SUM(D64:H64)</f>
        <v>0</v>
      </c>
      <c r="K64" s="77">
        <f t="shared" si="34"/>
        <v>0</v>
      </c>
      <c r="L64" s="77">
        <f t="shared" ref="L64" si="37">J64/K$11</f>
        <v>0</v>
      </c>
    </row>
    <row r="65" spans="1:12" x14ac:dyDescent="0.3">
      <c r="A65" s="168"/>
      <c r="B65" s="169" t="s">
        <v>8</v>
      </c>
      <c r="C65" s="170"/>
      <c r="D65" s="171">
        <f>SUM(D15:D64)</f>
        <v>3105</v>
      </c>
      <c r="E65" s="171">
        <f>SUM(E15:E64)</f>
        <v>2500</v>
      </c>
      <c r="F65" s="171">
        <f>SUM(F15:F64)</f>
        <v>1250</v>
      </c>
      <c r="G65" s="171">
        <f>SUM(G15:G64)</f>
        <v>361.67500000000001</v>
      </c>
      <c r="H65" s="171">
        <f>SUM(H15:H64)</f>
        <v>7097</v>
      </c>
      <c r="I65" s="172"/>
      <c r="J65" s="173">
        <f>L86</f>
        <v>16890.136500000001</v>
      </c>
      <c r="K65" s="174">
        <f t="shared" si="34"/>
        <v>129.92412692307693</v>
      </c>
      <c r="L65" s="175">
        <f>J65/K$11</f>
        <v>129.92412692307693</v>
      </c>
    </row>
    <row r="66" spans="1:12" x14ac:dyDescent="0.3">
      <c r="A66" s="25"/>
      <c r="B66" s="75"/>
      <c r="C66" s="75"/>
      <c r="E66" s="85"/>
      <c r="F66" s="86"/>
      <c r="G66" s="83"/>
      <c r="H66" s="51"/>
      <c r="I66" s="82"/>
      <c r="J66" s="88"/>
      <c r="K66" s="89"/>
      <c r="L66" s="89"/>
    </row>
    <row r="67" spans="1:12" x14ac:dyDescent="0.3">
      <c r="A67" s="90" t="s">
        <v>143</v>
      </c>
      <c r="B67" s="32"/>
      <c r="C67" s="32"/>
      <c r="D67" s="33"/>
      <c r="E67" s="34"/>
      <c r="F67" s="35"/>
      <c r="G67" s="36"/>
      <c r="H67" s="91"/>
      <c r="I67" s="92"/>
      <c r="J67" s="36"/>
      <c r="K67" s="31"/>
      <c r="L67" s="31"/>
    </row>
    <row r="68" spans="1:12" x14ac:dyDescent="0.3">
      <c r="A68" s="90" t="s">
        <v>25</v>
      </c>
      <c r="B68" s="32"/>
      <c r="C68" s="32"/>
      <c r="D68" s="33"/>
      <c r="E68" s="34"/>
      <c r="F68" s="35"/>
      <c r="G68" s="36"/>
      <c r="H68" s="28"/>
      <c r="I68" s="29"/>
      <c r="J68" s="30"/>
      <c r="K68" s="31"/>
      <c r="L68" s="31"/>
    </row>
    <row r="69" spans="1:12" x14ac:dyDescent="0.3">
      <c r="A69" s="46" t="s">
        <v>11</v>
      </c>
      <c r="B69" s="46" t="str">
        <f>A3</f>
        <v>Wood - LL Hobby Room</v>
      </c>
      <c r="C69" s="46"/>
      <c r="D69" s="48"/>
      <c r="E69" s="49"/>
      <c r="F69" s="93"/>
      <c r="G69" s="94"/>
      <c r="H69" s="94"/>
      <c r="I69" s="95"/>
      <c r="J69" s="96">
        <f>I4</f>
        <v>0</v>
      </c>
      <c r="K69" s="49">
        <f>K4</f>
        <v>0</v>
      </c>
      <c r="L69" s="97"/>
    </row>
    <row r="70" spans="1:12" x14ac:dyDescent="0.3">
      <c r="A70" s="46" t="s">
        <v>26</v>
      </c>
      <c r="B70" s="129" t="str">
        <f>B7</f>
        <v>3435 140th Circle, Omaha, NE</v>
      </c>
      <c r="C70" s="46"/>
      <c r="D70" s="48"/>
      <c r="E70" s="49"/>
      <c r="F70" s="93"/>
      <c r="G70" s="94"/>
      <c r="H70" s="94"/>
      <c r="I70" s="95"/>
      <c r="J70" s="96">
        <f>J5</f>
        <v>0</v>
      </c>
      <c r="K70" s="49">
        <f>K5</f>
        <v>0</v>
      </c>
      <c r="L70" s="97"/>
    </row>
    <row r="71" spans="1:12" x14ac:dyDescent="0.3">
      <c r="A71" s="100" t="s">
        <v>27</v>
      </c>
      <c r="B71" s="100" t="str">
        <f>B8</f>
        <v>December 2025</v>
      </c>
      <c r="C71" s="46"/>
      <c r="D71" s="48"/>
      <c r="E71" s="49"/>
      <c r="F71" s="93"/>
      <c r="G71" s="94"/>
      <c r="H71" s="94"/>
      <c r="I71" s="95"/>
      <c r="J71" s="96" t="str">
        <f>J9</f>
        <v>Lower Level</v>
      </c>
      <c r="K71" s="49">
        <f>K9</f>
        <v>130</v>
      </c>
      <c r="L71" s="97"/>
    </row>
    <row r="72" spans="1:12" x14ac:dyDescent="0.3">
      <c r="A72" s="129" t="s">
        <v>144</v>
      </c>
      <c r="B72" s="100">
        <f>B9</f>
        <v>0</v>
      </c>
      <c r="C72" s="46"/>
      <c r="D72" s="48"/>
      <c r="E72" s="49"/>
      <c r="F72" s="93"/>
      <c r="G72" s="94"/>
      <c r="H72" s="94"/>
      <c r="I72" s="95"/>
      <c r="J72" s="96" t="str">
        <f>J10</f>
        <v>TOTAL FINISHED SQUARE FEET</v>
      </c>
      <c r="K72" s="49">
        <f>K10</f>
        <v>130</v>
      </c>
      <c r="L72" s="97"/>
    </row>
    <row r="73" spans="1:12" x14ac:dyDescent="0.3">
      <c r="A73" s="47"/>
      <c r="B73" s="47"/>
      <c r="C73" s="46"/>
      <c r="D73" s="48"/>
      <c r="E73" s="49"/>
      <c r="F73" s="93"/>
      <c r="G73" s="94"/>
      <c r="H73" s="94"/>
      <c r="I73" s="95"/>
      <c r="J73" s="96">
        <f>J8</f>
        <v>0</v>
      </c>
      <c r="K73" s="49">
        <f>K8</f>
        <v>0</v>
      </c>
      <c r="L73" s="97"/>
    </row>
    <row r="74" spans="1:12" x14ac:dyDescent="0.3">
      <c r="A74" s="298"/>
      <c r="B74" s="298"/>
      <c r="C74" s="46"/>
      <c r="D74" s="48"/>
      <c r="E74" s="49"/>
      <c r="F74" s="93"/>
      <c r="G74" s="98"/>
      <c r="H74" s="99"/>
      <c r="I74" s="95"/>
      <c r="J74" s="96" t="str">
        <f>J11</f>
        <v>TOTAL SF UNDER ROOF</v>
      </c>
      <c r="K74" s="49">
        <f>K11</f>
        <v>130</v>
      </c>
      <c r="L74" s="97"/>
    </row>
    <row r="75" spans="1:12" x14ac:dyDescent="0.3">
      <c r="A75" s="298"/>
      <c r="B75" s="298"/>
      <c r="C75" s="46"/>
      <c r="D75" s="48"/>
      <c r="E75" s="49"/>
      <c r="F75" s="93"/>
      <c r="G75" s="98"/>
      <c r="H75" s="99"/>
      <c r="I75" s="95"/>
      <c r="J75" s="96" t="e">
        <f>#REF!</f>
        <v>#REF!</v>
      </c>
      <c r="K75" s="49" t="e">
        <f>#REF!</f>
        <v>#REF!</v>
      </c>
      <c r="L75" s="97"/>
    </row>
    <row r="76" spans="1:12" x14ac:dyDescent="0.3">
      <c r="A76" s="27"/>
      <c r="C76" s="100"/>
      <c r="D76" s="48"/>
      <c r="E76" s="49"/>
      <c r="F76" s="93"/>
      <c r="G76" s="98" t="s">
        <v>53</v>
      </c>
      <c r="H76" s="99"/>
      <c r="I76" s="95"/>
      <c r="J76" s="96" t="e">
        <f>#REF!</f>
        <v>#REF!</v>
      </c>
      <c r="K76" s="97" t="e">
        <f>#REF!</f>
        <v>#REF!</v>
      </c>
      <c r="L76" s="97"/>
    </row>
    <row r="77" spans="1:12" x14ac:dyDescent="0.3">
      <c r="A77" s="130" t="s">
        <v>53</v>
      </c>
      <c r="B77" s="131"/>
      <c r="C77" s="39"/>
      <c r="D77" s="132"/>
      <c r="E77" s="37"/>
      <c r="F77" s="133" t="s">
        <v>28</v>
      </c>
      <c r="G77" s="40"/>
      <c r="H77" s="37"/>
      <c r="I77" s="38"/>
      <c r="J77" s="37"/>
      <c r="K77" s="134"/>
      <c r="L77" s="134"/>
    </row>
    <row r="78" spans="1:12" x14ac:dyDescent="0.3">
      <c r="A78" s="25"/>
      <c r="D78" s="101" t="s">
        <v>29</v>
      </c>
      <c r="E78" s="102" t="s">
        <v>30</v>
      </c>
      <c r="F78" s="84" t="s">
        <v>8</v>
      </c>
      <c r="G78" s="83"/>
      <c r="H78" s="52" t="s">
        <v>31</v>
      </c>
      <c r="I78" s="87"/>
      <c r="J78" s="83"/>
      <c r="K78" s="89" t="s">
        <v>32</v>
      </c>
      <c r="L78" s="89" t="s">
        <v>33</v>
      </c>
    </row>
    <row r="79" spans="1:12" x14ac:dyDescent="0.3">
      <c r="A79" s="25"/>
      <c r="B79" s="103" t="s">
        <v>34</v>
      </c>
      <c r="C79" s="103"/>
      <c r="D79" s="154">
        <f>SUM(D14:D64)</f>
        <v>3105</v>
      </c>
      <c r="E79" s="104">
        <v>0</v>
      </c>
      <c r="F79" s="106">
        <f t="shared" ref="F79:F84" si="38">D79*E79</f>
        <v>0</v>
      </c>
      <c r="G79" s="83"/>
      <c r="H79" s="52" t="s">
        <v>35</v>
      </c>
      <c r="I79" s="87"/>
      <c r="J79" s="88">
        <f t="shared" ref="J79:J84" si="39">D79</f>
        <v>3105</v>
      </c>
      <c r="K79" s="105">
        <v>0</v>
      </c>
      <c r="L79" s="85">
        <f t="shared" ref="L79:L84" si="40">K79*J79</f>
        <v>0</v>
      </c>
    </row>
    <row r="80" spans="1:12" x14ac:dyDescent="0.3">
      <c r="B80" s="103" t="s">
        <v>3</v>
      </c>
      <c r="C80" s="103"/>
      <c r="D80" s="154">
        <f>SUM(E14:E64)</f>
        <v>2500</v>
      </c>
      <c r="E80" s="104">
        <v>0</v>
      </c>
      <c r="F80" s="106">
        <f t="shared" si="38"/>
        <v>0</v>
      </c>
      <c r="G80" s="83"/>
      <c r="H80" s="52" t="s">
        <v>3</v>
      </c>
      <c r="I80" s="87"/>
      <c r="J80" s="88">
        <f t="shared" si="39"/>
        <v>2500</v>
      </c>
      <c r="K80" s="105">
        <v>0</v>
      </c>
      <c r="L80" s="85">
        <f t="shared" si="40"/>
        <v>0</v>
      </c>
    </row>
    <row r="81" spans="1:14" x14ac:dyDescent="0.3">
      <c r="B81" s="103" t="s">
        <v>4</v>
      </c>
      <c r="C81" s="103"/>
      <c r="D81" s="154">
        <f>SUM(F14:F64)</f>
        <v>1250</v>
      </c>
      <c r="E81" s="104">
        <v>0</v>
      </c>
      <c r="F81" s="106">
        <f t="shared" si="38"/>
        <v>0</v>
      </c>
      <c r="G81" s="83"/>
      <c r="H81" s="52" t="s">
        <v>4</v>
      </c>
      <c r="I81" s="87"/>
      <c r="J81" s="88">
        <f t="shared" si="39"/>
        <v>1250</v>
      </c>
      <c r="K81" s="105">
        <f>K80</f>
        <v>0</v>
      </c>
      <c r="L81" s="85">
        <f t="shared" si="40"/>
        <v>0</v>
      </c>
    </row>
    <row r="82" spans="1:14" x14ac:dyDescent="0.3">
      <c r="B82" s="103" t="s">
        <v>5</v>
      </c>
      <c r="C82" s="103"/>
      <c r="D82" s="154">
        <f>SUM(G14:G64)</f>
        <v>361.67500000000001</v>
      </c>
      <c r="E82" s="104">
        <v>0</v>
      </c>
      <c r="F82" s="106">
        <f t="shared" si="38"/>
        <v>0</v>
      </c>
      <c r="G82" s="83"/>
      <c r="H82" s="52" t="s">
        <v>5</v>
      </c>
      <c r="I82" s="87"/>
      <c r="J82" s="88">
        <f t="shared" si="39"/>
        <v>361.67500000000001</v>
      </c>
      <c r="K82" s="105">
        <f>K81</f>
        <v>0</v>
      </c>
      <c r="L82" s="85">
        <f t="shared" si="40"/>
        <v>0</v>
      </c>
    </row>
    <row r="83" spans="1:14" x14ac:dyDescent="0.3">
      <c r="B83" s="103" t="s">
        <v>6</v>
      </c>
      <c r="C83" s="103"/>
      <c r="D83" s="154">
        <f>SUM(H14:H64)</f>
        <v>7097</v>
      </c>
      <c r="E83" s="104">
        <v>0</v>
      </c>
      <c r="F83" s="106">
        <f t="shared" si="38"/>
        <v>0</v>
      </c>
      <c r="G83" s="83"/>
      <c r="H83" s="52" t="s">
        <v>36</v>
      </c>
      <c r="I83" s="87"/>
      <c r="J83" s="88">
        <f t="shared" si="39"/>
        <v>7097</v>
      </c>
      <c r="K83" s="105">
        <f>K82</f>
        <v>0</v>
      </c>
      <c r="L83" s="85">
        <f t="shared" si="40"/>
        <v>0</v>
      </c>
    </row>
    <row r="84" spans="1:14" ht="17.25" thickBot="1" x14ac:dyDescent="0.35">
      <c r="A84" s="135"/>
      <c r="B84" s="136" t="s">
        <v>142</v>
      </c>
      <c r="C84" s="136"/>
      <c r="D84" s="155">
        <v>0</v>
      </c>
      <c r="E84" s="137"/>
      <c r="F84" s="106">
        <f t="shared" si="38"/>
        <v>0</v>
      </c>
      <c r="G84" s="138"/>
      <c r="H84" s="136" t="s">
        <v>78</v>
      </c>
      <c r="I84" s="139"/>
      <c r="J84" s="88">
        <f t="shared" si="39"/>
        <v>0</v>
      </c>
      <c r="K84" s="140">
        <f>K83</f>
        <v>0</v>
      </c>
      <c r="L84" s="85">
        <f t="shared" si="40"/>
        <v>0</v>
      </c>
      <c r="N84" s="108"/>
    </row>
    <row r="85" spans="1:14" ht="17.25" thickBot="1" x14ac:dyDescent="0.35">
      <c r="E85" s="107" t="s">
        <v>8</v>
      </c>
      <c r="F85" s="153">
        <f>SUM(F79:F84)</f>
        <v>0</v>
      </c>
      <c r="G85" s="300" t="s">
        <v>79</v>
      </c>
      <c r="H85" s="300"/>
      <c r="I85" s="87"/>
      <c r="J85" s="41">
        <f>SUM(J79:J84)</f>
        <v>14313.674999999999</v>
      </c>
      <c r="K85" s="89"/>
      <c r="L85" s="42">
        <f>SUM(L79:L84)</f>
        <v>0</v>
      </c>
    </row>
    <row r="86" spans="1:14" x14ac:dyDescent="0.3">
      <c r="E86" s="85"/>
      <c r="F86" s="86"/>
      <c r="I86" s="109"/>
      <c r="K86" s="128" t="s">
        <v>37</v>
      </c>
      <c r="L86" s="127">
        <f>L96</f>
        <v>16890.136500000001</v>
      </c>
    </row>
    <row r="87" spans="1:14" ht="15" customHeight="1" x14ac:dyDescent="0.3">
      <c r="E87" s="85"/>
      <c r="F87" s="86"/>
      <c r="I87" s="109"/>
      <c r="K87" s="110"/>
      <c r="L87" s="111" t="s">
        <v>9</v>
      </c>
    </row>
    <row r="88" spans="1:14" x14ac:dyDescent="0.3">
      <c r="A88" s="299" t="s">
        <v>38</v>
      </c>
      <c r="B88" s="299"/>
      <c r="C88" s="299"/>
      <c r="D88" s="299"/>
      <c r="E88" s="299"/>
      <c r="F88" s="299"/>
      <c r="G88" s="299"/>
      <c r="H88" s="299"/>
      <c r="I88" s="299"/>
      <c r="J88" s="299"/>
      <c r="K88" s="299"/>
      <c r="L88" s="299"/>
    </row>
    <row r="89" spans="1:14" x14ac:dyDescent="0.3">
      <c r="B89" s="75" t="s">
        <v>39</v>
      </c>
      <c r="C89" s="75"/>
      <c r="E89" s="85"/>
      <c r="F89" s="86"/>
      <c r="G89" s="112" t="s">
        <v>40</v>
      </c>
      <c r="H89" s="51"/>
      <c r="I89" s="82"/>
      <c r="J89" s="83"/>
      <c r="K89" s="89"/>
      <c r="L89" s="89"/>
    </row>
    <row r="90" spans="1:14" x14ac:dyDescent="0.3">
      <c r="A90" s="25"/>
      <c r="B90" s="142" t="s">
        <v>41</v>
      </c>
      <c r="C90" s="142"/>
      <c r="D90" s="83">
        <f>J85</f>
        <v>14313.674999999999</v>
      </c>
      <c r="E90" s="85"/>
      <c r="G90" s="142" t="s">
        <v>41</v>
      </c>
      <c r="K90" s="85">
        <f>D90</f>
        <v>14313.674999999999</v>
      </c>
      <c r="L90" s="69"/>
    </row>
    <row r="91" spans="1:14" ht="17.25" thickBot="1" x14ac:dyDescent="0.35">
      <c r="A91" s="25"/>
      <c r="B91" s="142" t="s">
        <v>42</v>
      </c>
      <c r="C91" s="142"/>
      <c r="D91" s="83"/>
      <c r="E91" s="85"/>
      <c r="G91" s="142" t="s">
        <v>42</v>
      </c>
      <c r="K91" s="85">
        <f>D91</f>
        <v>0</v>
      </c>
      <c r="L91" s="89"/>
    </row>
    <row r="92" spans="1:14" ht="17.25" thickBot="1" x14ac:dyDescent="0.35">
      <c r="A92" s="43">
        <v>0.18</v>
      </c>
      <c r="B92" s="144" t="s">
        <v>56</v>
      </c>
      <c r="C92" s="145"/>
      <c r="D92" s="138">
        <f>D90*A92</f>
        <v>2576.4614999999999</v>
      </c>
      <c r="E92" s="141"/>
      <c r="F92" s="135"/>
      <c r="G92" s="146" t="s">
        <v>43</v>
      </c>
      <c r="H92" s="147"/>
      <c r="I92" s="139"/>
      <c r="J92" s="148"/>
      <c r="K92" s="141">
        <f>D92</f>
        <v>2576.4614999999999</v>
      </c>
      <c r="L92" s="149"/>
    </row>
    <row r="93" spans="1:14" ht="17.25" thickBot="1" x14ac:dyDescent="0.35">
      <c r="A93" s="25"/>
      <c r="B93" s="113"/>
      <c r="C93" s="113"/>
      <c r="D93" s="81" t="s">
        <v>44</v>
      </c>
      <c r="E93" s="85">
        <f>SUM(D90:D92)</f>
        <v>16890.136500000001</v>
      </c>
      <c r="J93" s="56"/>
      <c r="K93" s="143" t="s">
        <v>44</v>
      </c>
      <c r="L93" s="85">
        <f>E93</f>
        <v>16890.136500000001</v>
      </c>
    </row>
    <row r="94" spans="1:14" ht="17.25" thickBot="1" x14ac:dyDescent="0.35">
      <c r="A94" s="43">
        <v>0</v>
      </c>
      <c r="B94" s="150"/>
      <c r="C94" s="136"/>
      <c r="D94" s="151" t="s">
        <v>45</v>
      </c>
      <c r="E94" s="141">
        <f>E93*A94</f>
        <v>0</v>
      </c>
      <c r="F94" s="135"/>
      <c r="G94" s="148"/>
      <c r="H94" s="147"/>
      <c r="I94" s="139"/>
      <c r="J94" s="136"/>
      <c r="K94" s="152" t="s">
        <v>45</v>
      </c>
      <c r="L94" s="141">
        <f>E94</f>
        <v>0</v>
      </c>
    </row>
    <row r="95" spans="1:14" x14ac:dyDescent="0.3">
      <c r="A95" s="25" t="s">
        <v>9</v>
      </c>
      <c r="B95" s="297" t="s">
        <v>46</v>
      </c>
      <c r="C95" s="297"/>
      <c r="E95" s="85"/>
      <c r="J95" s="103"/>
      <c r="K95" s="89"/>
      <c r="L95" s="85"/>
    </row>
    <row r="96" spans="1:14" x14ac:dyDescent="0.3">
      <c r="B96" s="147"/>
      <c r="C96" s="147"/>
      <c r="D96" s="151" t="s">
        <v>8</v>
      </c>
      <c r="E96" s="141">
        <f>SUM(E93:E95)</f>
        <v>16890.136500000001</v>
      </c>
      <c r="F96" s="135"/>
      <c r="G96" s="148"/>
      <c r="H96" s="147"/>
      <c r="I96" s="139"/>
      <c r="J96" s="147"/>
      <c r="K96" s="152" t="s">
        <v>8</v>
      </c>
      <c r="L96" s="141">
        <f>SUM(L93:L95)</f>
        <v>16890.136500000001</v>
      </c>
    </row>
    <row r="97" spans="1:12" ht="17.25" thickBot="1" x14ac:dyDescent="0.35">
      <c r="B97" s="56"/>
      <c r="C97" s="56"/>
      <c r="E97" s="85"/>
      <c r="J97" s="56"/>
      <c r="K97" s="89"/>
      <c r="L97" s="85"/>
    </row>
    <row r="98" spans="1:12" ht="17.25" thickBot="1" x14ac:dyDescent="0.35">
      <c r="A98" s="43">
        <v>0</v>
      </c>
      <c r="C98" s="103" t="s">
        <v>47</v>
      </c>
      <c r="D98" s="54">
        <f>(($E$1751)/(1-$A$1753))-$E$1751</f>
        <v>0</v>
      </c>
      <c r="E98" s="85">
        <f>E96+D98</f>
        <v>16890.136500000001</v>
      </c>
      <c r="J98" s="103" t="s">
        <v>47</v>
      </c>
      <c r="K98" s="89">
        <f>(($L$1751)/(1-$A$1753))-$L$1751</f>
        <v>0</v>
      </c>
      <c r="L98" s="85">
        <f>L96+K98</f>
        <v>16890.136500000001</v>
      </c>
    </row>
    <row r="99" spans="1:12" x14ac:dyDescent="0.3">
      <c r="A99" s="114"/>
      <c r="C99" s="103" t="s">
        <v>48</v>
      </c>
      <c r="D99" s="54" t="e">
        <f>($E$1751-#REF!)/(1-$A$1753)-($E$1751-#REF!)</f>
        <v>#REF!</v>
      </c>
      <c r="E99" s="85" t="e">
        <f>D99+E96</f>
        <v>#REF!</v>
      </c>
      <c r="H99" s="51"/>
      <c r="I99" s="82"/>
      <c r="J99" s="103" t="s">
        <v>48</v>
      </c>
      <c r="K99" s="89" t="e">
        <f>($L$1751-#REF!)/(1-$A$1753)-($L$1751-#REF!)</f>
        <v>#REF!</v>
      </c>
      <c r="L99" s="85" t="e">
        <f>L96+K99</f>
        <v>#REF!</v>
      </c>
    </row>
    <row r="100" spans="1:12" x14ac:dyDescent="0.3">
      <c r="A100" s="27"/>
      <c r="B100" s="75"/>
      <c r="C100" s="103" t="s">
        <v>49</v>
      </c>
      <c r="D100" s="78">
        <f>D98*0.159</f>
        <v>0</v>
      </c>
      <c r="E100" s="85">
        <f>D100+E98</f>
        <v>16890.136500000001</v>
      </c>
      <c r="J100" s="103" t="s">
        <v>49</v>
      </c>
      <c r="K100" s="69">
        <f>K98*0.159</f>
        <v>0</v>
      </c>
      <c r="L100" s="85">
        <f>K100+L98</f>
        <v>16890.136500000001</v>
      </c>
    </row>
    <row r="101" spans="1:12" x14ac:dyDescent="0.3">
      <c r="A101" s="27"/>
      <c r="B101" s="75"/>
      <c r="C101" s="103" t="s">
        <v>54</v>
      </c>
      <c r="D101" s="54" t="e">
        <f>+D99*0.159</f>
        <v>#REF!</v>
      </c>
      <c r="E101" s="85" t="e">
        <f>D101+E99</f>
        <v>#REF!</v>
      </c>
      <c r="H101" s="52"/>
      <c r="I101" s="87"/>
      <c r="J101" s="103" t="s">
        <v>54</v>
      </c>
      <c r="K101" s="89" t="e">
        <f>+K99*0.159</f>
        <v>#REF!</v>
      </c>
      <c r="L101" s="85" t="e">
        <f>K101+L99</f>
        <v>#REF!</v>
      </c>
    </row>
  </sheetData>
  <mergeCells count="30">
    <mergeCell ref="H33:I33"/>
    <mergeCell ref="B5:B6"/>
    <mergeCell ref="E38:F38"/>
    <mergeCell ref="A3:B3"/>
    <mergeCell ref="H31:I31"/>
    <mergeCell ref="H14:I14"/>
    <mergeCell ref="I4:J4"/>
    <mergeCell ref="E31:F31"/>
    <mergeCell ref="E14:F14"/>
    <mergeCell ref="H36:I36"/>
    <mergeCell ref="H38:I38"/>
    <mergeCell ref="E36:F36"/>
    <mergeCell ref="D33:E33"/>
    <mergeCell ref="H40:I40"/>
    <mergeCell ref="H45:I45"/>
    <mergeCell ref="H49:I49"/>
    <mergeCell ref="E53:F53"/>
    <mergeCell ref="E56:F56"/>
    <mergeCell ref="E40:F40"/>
    <mergeCell ref="E45:F45"/>
    <mergeCell ref="E49:F49"/>
    <mergeCell ref="E62:F62"/>
    <mergeCell ref="H62:I62"/>
    <mergeCell ref="H53:I53"/>
    <mergeCell ref="H56:I56"/>
    <mergeCell ref="B95:C95"/>
    <mergeCell ref="A74:B74"/>
    <mergeCell ref="A75:B75"/>
    <mergeCell ref="A88:L88"/>
    <mergeCell ref="G85:H85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65" max="11" man="1"/>
  </rowBreaks>
  <ignoredErrors>
    <ignoredError sqref="A32 A34 A37 A39 A41 A46 A50:A52 A54:A55 A61 A59:A60 A57 A63:A64 A17:A18 A15 A26:A29 A35 A42 A47 A43:A44 A48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topLeftCell="A15" zoomScaleNormal="100" zoomScaleSheetLayoutView="80" workbookViewId="0">
      <selection activeCell="L37" sqref="L37"/>
    </sheetView>
  </sheetViews>
  <sheetFormatPr defaultColWidth="9.140625" defaultRowHeight="13.5" x14ac:dyDescent="0.25"/>
  <cols>
    <col min="1" max="1" width="9" style="76" customWidth="1"/>
    <col min="2" max="2" width="48.7109375" style="76" bestFit="1" customWidth="1"/>
    <col min="3" max="3" width="3" style="183" customWidth="1"/>
    <col min="4" max="4" width="8.85546875" style="184" customWidth="1"/>
    <col min="5" max="5" width="11.28515625" style="183" customWidth="1"/>
    <col min="6" max="6" width="21.28515625" style="183" customWidth="1"/>
    <col min="7" max="7" width="13" style="183" customWidth="1"/>
    <col min="8" max="8" width="15" style="183" customWidth="1"/>
    <col min="9" max="9" width="10.42578125" style="183" bestFit="1" customWidth="1"/>
    <col min="10" max="10" width="13.28515625" style="183" customWidth="1"/>
    <col min="11" max="11" width="11.42578125" style="183" bestFit="1" customWidth="1"/>
    <col min="12" max="12" width="13.42578125" style="183" bestFit="1" customWidth="1"/>
    <col min="13" max="13" width="11.28515625" style="76" bestFit="1" customWidth="1"/>
    <col min="14" max="15" width="9.140625" style="76"/>
    <col min="16" max="16" width="14.7109375" style="76" customWidth="1"/>
    <col min="17" max="16384" width="9.140625" style="76"/>
  </cols>
  <sheetData>
    <row r="1" spans="1:27" x14ac:dyDescent="0.25">
      <c r="C1" s="176"/>
      <c r="D1" s="177"/>
      <c r="E1" s="176"/>
      <c r="F1" s="176"/>
      <c r="G1" s="176"/>
      <c r="H1" s="176"/>
      <c r="I1" s="176"/>
      <c r="J1" s="176"/>
      <c r="K1" s="178"/>
      <c r="L1" s="178"/>
    </row>
    <row r="2" spans="1:27" ht="39" x14ac:dyDescent="0.25">
      <c r="A2" s="200"/>
      <c r="B2" s="308" t="s">
        <v>63</v>
      </c>
      <c r="C2" s="308"/>
      <c r="D2" s="201" t="s">
        <v>89</v>
      </c>
      <c r="E2" s="201" t="s">
        <v>97</v>
      </c>
      <c r="F2" s="201" t="s">
        <v>100</v>
      </c>
      <c r="G2" s="201" t="s">
        <v>92</v>
      </c>
      <c r="H2" s="201" t="s">
        <v>57</v>
      </c>
      <c r="I2" s="201" t="s">
        <v>93</v>
      </c>
      <c r="J2" s="201" t="s">
        <v>94</v>
      </c>
      <c r="K2" s="201" t="s">
        <v>96</v>
      </c>
      <c r="L2" s="202" t="s">
        <v>8</v>
      </c>
      <c r="P2" s="179"/>
    </row>
    <row r="3" spans="1:27" ht="5.25" customHeight="1" x14ac:dyDescent="0.25">
      <c r="A3" s="197"/>
      <c r="B3" s="198"/>
      <c r="C3" s="198"/>
      <c r="D3" s="188"/>
      <c r="E3" s="188"/>
      <c r="F3" s="188"/>
      <c r="G3" s="188"/>
      <c r="H3" s="188"/>
      <c r="I3" s="188"/>
      <c r="J3" s="188"/>
      <c r="K3" s="188"/>
      <c r="L3" s="189"/>
      <c r="P3" s="179"/>
    </row>
    <row r="4" spans="1:27" x14ac:dyDescent="0.25">
      <c r="A4" s="257">
        <v>1.1200000000000001</v>
      </c>
      <c r="B4" s="251" t="s">
        <v>134</v>
      </c>
      <c r="C4" s="266"/>
      <c r="D4" s="266"/>
      <c r="E4" s="252"/>
      <c r="F4" s="252"/>
      <c r="G4" s="252"/>
      <c r="H4" s="252"/>
      <c r="I4" s="252"/>
      <c r="J4" s="252"/>
      <c r="K4" s="252"/>
      <c r="L4" s="267"/>
    </row>
    <row r="5" spans="1:27" x14ac:dyDescent="0.25">
      <c r="A5" s="219"/>
      <c r="B5" s="3"/>
      <c r="C5" s="268"/>
      <c r="D5" s="268"/>
      <c r="E5" s="12"/>
      <c r="F5" s="17"/>
      <c r="G5" s="17"/>
      <c r="H5" s="12"/>
      <c r="I5" s="12"/>
      <c r="J5" s="12"/>
      <c r="K5" s="12"/>
      <c r="L5" s="269"/>
    </row>
    <row r="6" spans="1:27" x14ac:dyDescent="0.25">
      <c r="A6" s="219"/>
      <c r="B6" s="3" t="s">
        <v>214</v>
      </c>
      <c r="C6" s="268"/>
      <c r="D6" s="268"/>
      <c r="E6" s="12"/>
      <c r="F6" s="17"/>
      <c r="G6" s="17"/>
      <c r="H6" s="12"/>
      <c r="I6" s="12"/>
      <c r="J6" s="12"/>
      <c r="K6" s="12"/>
      <c r="L6" s="269"/>
    </row>
    <row r="7" spans="1:27" x14ac:dyDescent="0.25">
      <c r="A7" s="219"/>
      <c r="B7" s="1" t="s">
        <v>60</v>
      </c>
      <c r="C7" s="270"/>
      <c r="D7" s="271"/>
      <c r="E7" s="271" t="s">
        <v>104</v>
      </c>
      <c r="F7" s="271" t="s">
        <v>7</v>
      </c>
      <c r="G7" s="271"/>
      <c r="H7" s="272">
        <v>2</v>
      </c>
      <c r="I7" s="4">
        <v>85</v>
      </c>
      <c r="J7" s="273" t="s">
        <v>95</v>
      </c>
      <c r="K7" s="273">
        <f>H7*I7</f>
        <v>170</v>
      </c>
      <c r="L7" s="274">
        <f>SUM(K7:K9)</f>
        <v>170</v>
      </c>
    </row>
    <row r="8" spans="1:27" x14ac:dyDescent="0.25">
      <c r="A8" s="219"/>
      <c r="B8" s="13"/>
      <c r="C8" s="270"/>
      <c r="D8" s="275"/>
      <c r="E8" s="271"/>
      <c r="F8" s="21"/>
      <c r="G8" s="21"/>
      <c r="I8" s="273"/>
      <c r="J8" s="273"/>
      <c r="K8" s="273"/>
      <c r="L8" s="274"/>
    </row>
    <row r="9" spans="1:27" x14ac:dyDescent="0.25">
      <c r="A9" s="219"/>
      <c r="B9" s="13"/>
      <c r="C9" s="270"/>
      <c r="D9" s="271"/>
      <c r="E9" s="271"/>
      <c r="F9" s="271"/>
      <c r="G9" s="271"/>
      <c r="H9" s="272"/>
      <c r="I9" s="273"/>
      <c r="J9" s="273"/>
      <c r="K9" s="276"/>
      <c r="L9" s="7"/>
    </row>
    <row r="10" spans="1:27" x14ac:dyDescent="0.25">
      <c r="A10" s="219"/>
      <c r="B10" s="22"/>
      <c r="C10" s="270"/>
      <c r="D10" s="271"/>
      <c r="E10" s="271"/>
      <c r="F10" s="271"/>
      <c r="G10" s="271"/>
      <c r="H10" s="272"/>
      <c r="I10" s="270"/>
      <c r="J10" s="270"/>
      <c r="K10" s="277"/>
      <c r="L10" s="1"/>
    </row>
    <row r="11" spans="1:27" x14ac:dyDescent="0.25">
      <c r="A11" s="219"/>
      <c r="B11" s="22"/>
      <c r="C11" s="270"/>
      <c r="D11" s="271"/>
      <c r="E11" s="270"/>
      <c r="F11" s="271"/>
      <c r="G11" s="271"/>
      <c r="H11" s="270"/>
      <c r="I11" s="270"/>
      <c r="J11" s="270"/>
      <c r="K11" s="277"/>
      <c r="L11" s="1"/>
    </row>
    <row r="12" spans="1:27" x14ac:dyDescent="0.25">
      <c r="A12" s="257">
        <v>1.165</v>
      </c>
      <c r="B12" s="256" t="s">
        <v>135</v>
      </c>
      <c r="C12" s="253"/>
      <c r="D12" s="253" t="s">
        <v>89</v>
      </c>
      <c r="E12" s="253" t="s">
        <v>90</v>
      </c>
      <c r="F12" s="253" t="s">
        <v>91</v>
      </c>
      <c r="G12" s="254" t="s">
        <v>92</v>
      </c>
      <c r="H12" s="253" t="s">
        <v>57</v>
      </c>
      <c r="I12" s="253" t="s">
        <v>93</v>
      </c>
      <c r="J12" s="253" t="s">
        <v>94</v>
      </c>
      <c r="K12" s="253" t="s">
        <v>88</v>
      </c>
      <c r="L12" s="255" t="s">
        <v>8</v>
      </c>
    </row>
    <row r="13" spans="1:27" x14ac:dyDescent="0.25">
      <c r="A13" s="219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19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19"/>
      <c r="B15" s="1"/>
      <c r="C15" s="12"/>
      <c r="D15" s="17"/>
      <c r="E15" s="12"/>
      <c r="F15" s="17"/>
      <c r="G15" s="278"/>
      <c r="H15" s="12"/>
      <c r="I15" s="12"/>
      <c r="J15" s="12"/>
      <c r="K15" s="12"/>
      <c r="L15" s="279"/>
    </row>
    <row r="16" spans="1:27" ht="13.5" customHeight="1" x14ac:dyDescent="0.25">
      <c r="A16" s="257">
        <v>1.2050000000000001</v>
      </c>
      <c r="B16" s="256" t="s">
        <v>2</v>
      </c>
      <c r="C16" s="253"/>
      <c r="D16" s="253" t="s">
        <v>89</v>
      </c>
      <c r="E16" s="253" t="s">
        <v>90</v>
      </c>
      <c r="F16" s="253" t="s">
        <v>91</v>
      </c>
      <c r="G16" s="254" t="s">
        <v>92</v>
      </c>
      <c r="H16" s="253" t="s">
        <v>57</v>
      </c>
      <c r="I16" s="253" t="s">
        <v>93</v>
      </c>
      <c r="J16" s="253" t="s">
        <v>94</v>
      </c>
      <c r="K16" s="253" t="s">
        <v>88</v>
      </c>
      <c r="L16" s="255" t="s">
        <v>8</v>
      </c>
      <c r="P16" s="199"/>
      <c r="Q16" s="67"/>
      <c r="R16" s="187"/>
      <c r="S16" s="187"/>
      <c r="T16" s="187"/>
      <c r="U16" s="187"/>
      <c r="V16" s="188"/>
      <c r="W16" s="187"/>
      <c r="X16" s="187"/>
      <c r="Y16" s="187"/>
      <c r="Z16" s="187"/>
      <c r="AA16" s="189"/>
    </row>
    <row r="17" spans="1:27" x14ac:dyDescent="0.25">
      <c r="A17" s="219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199"/>
      <c r="Q17" s="67"/>
      <c r="R17" s="187"/>
      <c r="S17" s="187"/>
      <c r="T17" s="187"/>
      <c r="U17" s="187"/>
      <c r="V17" s="188"/>
      <c r="W17" s="187"/>
      <c r="X17" s="187"/>
      <c r="Y17" s="187"/>
      <c r="Z17" s="187"/>
      <c r="AA17" s="189"/>
    </row>
    <row r="18" spans="1:27" x14ac:dyDescent="0.25">
      <c r="A18" s="219"/>
      <c r="B18" s="1" t="s">
        <v>105</v>
      </c>
      <c r="C18" s="12"/>
      <c r="D18" s="17"/>
      <c r="E18" s="12"/>
      <c r="F18" s="17"/>
      <c r="G18" s="15"/>
      <c r="H18" s="280">
        <v>0</v>
      </c>
      <c r="I18" s="21">
        <v>2246</v>
      </c>
      <c r="J18" s="16"/>
      <c r="K18" s="6">
        <f>H18*I18</f>
        <v>0</v>
      </c>
      <c r="L18" s="281">
        <f>SUM(K18:K20)</f>
        <v>346</v>
      </c>
      <c r="P18" s="199"/>
      <c r="R18" s="181"/>
      <c r="S18" s="182"/>
      <c r="T18" s="181"/>
      <c r="U18" s="182"/>
      <c r="V18" s="190"/>
      <c r="W18" s="181"/>
      <c r="X18" s="185"/>
      <c r="Y18" s="181"/>
      <c r="Z18" s="191"/>
      <c r="AA18" s="192"/>
    </row>
    <row r="19" spans="1:27" x14ac:dyDescent="0.25">
      <c r="A19" s="219"/>
      <c r="B19" s="1" t="s">
        <v>87</v>
      </c>
      <c r="C19" s="12"/>
      <c r="D19" s="17"/>
      <c r="E19" s="12"/>
      <c r="F19" s="17"/>
      <c r="G19" s="15"/>
      <c r="H19" s="280">
        <v>0</v>
      </c>
      <c r="I19" s="21">
        <v>346</v>
      </c>
      <c r="J19" s="16"/>
      <c r="K19" s="6">
        <v>346</v>
      </c>
      <c r="L19" s="281"/>
      <c r="P19" s="199"/>
      <c r="R19" s="181"/>
      <c r="S19" s="182"/>
      <c r="T19" s="181"/>
      <c r="U19" s="182"/>
      <c r="V19" s="190"/>
      <c r="W19" s="181"/>
      <c r="X19" s="185"/>
      <c r="Y19" s="181"/>
      <c r="Z19" s="191"/>
      <c r="AA19" s="192"/>
    </row>
    <row r="20" spans="1:27" x14ac:dyDescent="0.25">
      <c r="A20" s="219"/>
      <c r="B20" s="1"/>
      <c r="C20" s="12"/>
      <c r="D20" s="17"/>
      <c r="E20" s="12"/>
      <c r="F20" s="17"/>
      <c r="G20" s="278"/>
      <c r="H20" s="12"/>
      <c r="I20" s="12"/>
      <c r="J20" s="12"/>
      <c r="K20" s="12"/>
      <c r="L20" s="279"/>
    </row>
    <row r="21" spans="1:27" ht="15" customHeight="1" x14ac:dyDescent="0.25">
      <c r="A21" s="257">
        <v>1.214</v>
      </c>
      <c r="B21" s="256" t="s">
        <v>147</v>
      </c>
      <c r="C21" s="253"/>
      <c r="D21" s="253" t="s">
        <v>89</v>
      </c>
      <c r="E21" s="253" t="s">
        <v>90</v>
      </c>
      <c r="F21" s="253" t="s">
        <v>91</v>
      </c>
      <c r="G21" s="254" t="s">
        <v>92</v>
      </c>
      <c r="H21" s="253" t="s">
        <v>57</v>
      </c>
      <c r="I21" s="253" t="s">
        <v>93</v>
      </c>
      <c r="J21" s="253" t="s">
        <v>94</v>
      </c>
      <c r="K21" s="253" t="s">
        <v>88</v>
      </c>
      <c r="L21" s="255" t="s">
        <v>8</v>
      </c>
    </row>
    <row r="22" spans="1:27" ht="15" customHeight="1" x14ac:dyDescent="0.25">
      <c r="A22" s="219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19"/>
      <c r="B23" s="1" t="s">
        <v>65</v>
      </c>
      <c r="C23" s="270"/>
      <c r="D23" s="17"/>
      <c r="E23" s="270"/>
      <c r="F23" s="271"/>
      <c r="G23" s="271"/>
      <c r="H23" s="272">
        <v>0</v>
      </c>
      <c r="I23" s="4">
        <v>1878.57</v>
      </c>
      <c r="J23" s="273"/>
      <c r="K23" s="273">
        <f>H23*I23</f>
        <v>0</v>
      </c>
      <c r="L23" s="5">
        <f>K23</f>
        <v>0</v>
      </c>
    </row>
    <row r="24" spans="1:27" x14ac:dyDescent="0.25">
      <c r="A24" s="219"/>
      <c r="B24" s="1"/>
      <c r="C24" s="270"/>
      <c r="D24" s="271"/>
      <c r="E24" s="270"/>
      <c r="F24" s="271"/>
      <c r="G24" s="271"/>
      <c r="H24" s="270"/>
      <c r="I24" s="270"/>
      <c r="J24" s="270"/>
      <c r="K24" s="270"/>
      <c r="L24" s="282"/>
    </row>
    <row r="25" spans="1:27" x14ac:dyDescent="0.25">
      <c r="A25" s="257">
        <v>1.216</v>
      </c>
      <c r="B25" s="256" t="s">
        <v>1</v>
      </c>
      <c r="C25" s="253"/>
      <c r="D25" s="253" t="s">
        <v>89</v>
      </c>
      <c r="E25" s="253" t="s">
        <v>90</v>
      </c>
      <c r="F25" s="253" t="s">
        <v>91</v>
      </c>
      <c r="G25" s="254" t="s">
        <v>92</v>
      </c>
      <c r="H25" s="253" t="s">
        <v>57</v>
      </c>
      <c r="I25" s="253" t="s">
        <v>93</v>
      </c>
      <c r="J25" s="253" t="s">
        <v>94</v>
      </c>
      <c r="K25" s="253" t="s">
        <v>88</v>
      </c>
      <c r="L25" s="255" t="s">
        <v>8</v>
      </c>
    </row>
    <row r="26" spans="1:27" x14ac:dyDescent="0.25">
      <c r="A26" s="219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19"/>
      <c r="B27" s="1" t="s">
        <v>106</v>
      </c>
      <c r="C27" s="270"/>
      <c r="D27" s="271"/>
      <c r="E27" s="270"/>
      <c r="F27" s="271"/>
      <c r="G27" s="271"/>
      <c r="H27" s="272">
        <v>0</v>
      </c>
      <c r="I27" s="4">
        <v>150</v>
      </c>
      <c r="J27" s="273"/>
      <c r="K27" s="273">
        <f>H27*I27</f>
        <v>0</v>
      </c>
      <c r="L27" s="5">
        <f>K27</f>
        <v>0</v>
      </c>
    </row>
    <row r="28" spans="1:27" x14ac:dyDescent="0.25">
      <c r="A28" s="219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7">
        <v>1.23</v>
      </c>
      <c r="B29" s="251" t="s">
        <v>137</v>
      </c>
      <c r="C29" s="252"/>
      <c r="D29" s="253" t="s">
        <v>89</v>
      </c>
      <c r="E29" s="253" t="s">
        <v>90</v>
      </c>
      <c r="F29" s="253" t="s">
        <v>91</v>
      </c>
      <c r="G29" s="254" t="s">
        <v>92</v>
      </c>
      <c r="H29" s="253" t="s">
        <v>57</v>
      </c>
      <c r="I29" s="253" t="s">
        <v>93</v>
      </c>
      <c r="J29" s="253" t="s">
        <v>94</v>
      </c>
      <c r="K29" s="253" t="s">
        <v>88</v>
      </c>
      <c r="L29" s="255" t="s">
        <v>8</v>
      </c>
      <c r="O29" s="183"/>
      <c r="P29" s="184"/>
      <c r="Q29" s="183"/>
      <c r="R29" s="184"/>
      <c r="S29" s="184"/>
      <c r="T29" s="183"/>
      <c r="U29" s="183"/>
      <c r="V29" s="183"/>
      <c r="W29" s="183"/>
    </row>
    <row r="30" spans="1:27" x14ac:dyDescent="0.25">
      <c r="A30" s="219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19"/>
      <c r="B31" s="1" t="s">
        <v>74</v>
      </c>
      <c r="C31" s="270"/>
      <c r="D31" s="271"/>
      <c r="E31" s="270"/>
      <c r="F31" s="271"/>
      <c r="G31" s="271"/>
      <c r="H31" s="272">
        <v>175</v>
      </c>
      <c r="I31" s="273">
        <v>0.14399999999999999</v>
      </c>
      <c r="J31" s="273"/>
      <c r="K31" s="273">
        <f>H31*I31</f>
        <v>25.2</v>
      </c>
      <c r="L31" s="220">
        <f>SUM(K31:K32)</f>
        <v>25.2</v>
      </c>
    </row>
    <row r="32" spans="1:27" x14ac:dyDescent="0.25">
      <c r="A32" s="219"/>
      <c r="B32" s="1" t="s">
        <v>58</v>
      </c>
      <c r="C32" s="270"/>
      <c r="D32" s="271"/>
      <c r="E32" s="270"/>
      <c r="F32" s="271"/>
      <c r="G32" s="271"/>
      <c r="H32" s="1">
        <v>0</v>
      </c>
      <c r="I32" s="273"/>
      <c r="J32" s="273"/>
      <c r="K32" s="273">
        <f>H32*I32</f>
        <v>0</v>
      </c>
      <c r="L32" s="7"/>
    </row>
    <row r="33" spans="1:23" x14ac:dyDescent="0.25">
      <c r="A33" s="219"/>
      <c r="B33" s="1"/>
      <c r="C33" s="270"/>
      <c r="D33" s="271"/>
      <c r="E33" s="270"/>
      <c r="F33" s="271"/>
      <c r="G33" s="271"/>
      <c r="H33" s="270"/>
      <c r="I33" s="270"/>
      <c r="J33" s="270"/>
      <c r="K33" s="270"/>
      <c r="L33" s="1"/>
    </row>
    <row r="34" spans="1:23" x14ac:dyDescent="0.25">
      <c r="A34" s="257">
        <v>1.2350000000000001</v>
      </c>
      <c r="B34" s="251" t="s">
        <v>138</v>
      </c>
      <c r="C34" s="283"/>
      <c r="D34" s="253" t="s">
        <v>89</v>
      </c>
      <c r="E34" s="253" t="s">
        <v>90</v>
      </c>
      <c r="F34" s="253" t="s">
        <v>91</v>
      </c>
      <c r="G34" s="254" t="s">
        <v>92</v>
      </c>
      <c r="H34" s="253" t="s">
        <v>57</v>
      </c>
      <c r="I34" s="253" t="s">
        <v>93</v>
      </c>
      <c r="J34" s="253" t="s">
        <v>94</v>
      </c>
      <c r="K34" s="253" t="s">
        <v>88</v>
      </c>
      <c r="L34" s="255" t="s">
        <v>8</v>
      </c>
    </row>
    <row r="35" spans="1:23" x14ac:dyDescent="0.25">
      <c r="A35" s="219"/>
      <c r="B35" s="3"/>
      <c r="C35" s="284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19"/>
      <c r="B36" s="1" t="s">
        <v>75</v>
      </c>
      <c r="C36" s="270"/>
      <c r="D36" s="271"/>
      <c r="E36" s="270"/>
      <c r="F36" s="271"/>
      <c r="G36" s="271"/>
      <c r="H36" s="272">
        <v>17.5</v>
      </c>
      <c r="I36" s="273">
        <v>2.77</v>
      </c>
      <c r="J36" s="7"/>
      <c r="K36" s="273">
        <f t="shared" ref="K36:K38" si="0">H36*I36</f>
        <v>48.475000000000001</v>
      </c>
      <c r="L36" s="7">
        <f>K36</f>
        <v>48.475000000000001</v>
      </c>
    </row>
    <row r="37" spans="1:23" x14ac:dyDescent="0.25">
      <c r="A37" s="219"/>
      <c r="B37" s="1" t="s">
        <v>61</v>
      </c>
      <c r="C37" s="1"/>
      <c r="D37" s="1"/>
      <c r="E37" s="1"/>
      <c r="F37" s="1"/>
      <c r="G37" s="1"/>
      <c r="H37" s="1">
        <v>0</v>
      </c>
      <c r="I37" s="7"/>
      <c r="J37" s="7"/>
      <c r="K37" s="273">
        <f t="shared" si="0"/>
        <v>0</v>
      </c>
      <c r="L37" s="7"/>
    </row>
    <row r="38" spans="1:23" x14ac:dyDescent="0.25">
      <c r="A38" s="219"/>
      <c r="B38" s="1" t="s">
        <v>58</v>
      </c>
      <c r="C38" s="270"/>
      <c r="D38" s="271"/>
      <c r="E38" s="270"/>
      <c r="F38" s="271"/>
      <c r="G38" s="271"/>
      <c r="H38" s="272">
        <v>0</v>
      </c>
      <c r="I38" s="273"/>
      <c r="J38" s="273"/>
      <c r="K38" s="273">
        <f t="shared" si="0"/>
        <v>0</v>
      </c>
      <c r="L38" s="7"/>
    </row>
    <row r="39" spans="1:23" x14ac:dyDescent="0.25">
      <c r="A39" s="219"/>
      <c r="B39" s="1"/>
      <c r="C39" s="270"/>
      <c r="D39" s="271"/>
      <c r="E39" s="270"/>
      <c r="F39" s="271"/>
      <c r="G39" s="271"/>
      <c r="H39" s="270"/>
      <c r="I39" s="270"/>
      <c r="J39" s="270"/>
      <c r="K39" s="270"/>
      <c r="L39" s="1"/>
    </row>
    <row r="40" spans="1:23" x14ac:dyDescent="0.25">
      <c r="A40" s="257">
        <v>1.452</v>
      </c>
      <c r="B40" s="307" t="s">
        <v>139</v>
      </c>
      <c r="C40" s="307"/>
      <c r="D40" s="253" t="s">
        <v>89</v>
      </c>
      <c r="E40" s="253" t="s">
        <v>90</v>
      </c>
      <c r="F40" s="253" t="s">
        <v>91</v>
      </c>
      <c r="G40" s="254" t="s">
        <v>92</v>
      </c>
      <c r="H40" s="253" t="s">
        <v>57</v>
      </c>
      <c r="I40" s="253" t="s">
        <v>93</v>
      </c>
      <c r="J40" s="253" t="s">
        <v>94</v>
      </c>
      <c r="K40" s="253" t="s">
        <v>88</v>
      </c>
      <c r="L40" s="255" t="s">
        <v>8</v>
      </c>
    </row>
    <row r="41" spans="1:23" x14ac:dyDescent="0.25">
      <c r="A41" s="219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19"/>
      <c r="B42" s="1" t="s">
        <v>113</v>
      </c>
      <c r="C42" s="270"/>
      <c r="D42" s="271"/>
      <c r="E42" s="270"/>
      <c r="F42" s="271"/>
      <c r="G42" s="271"/>
      <c r="H42" s="272">
        <v>0</v>
      </c>
      <c r="I42" s="285">
        <v>1500</v>
      </c>
      <c r="J42" s="273"/>
      <c r="K42" s="273">
        <f>H42*I42</f>
        <v>0</v>
      </c>
      <c r="L42" s="5">
        <f>SUM(K42:K43)</f>
        <v>0</v>
      </c>
      <c r="N42" s="183"/>
      <c r="O42" s="184"/>
      <c r="P42" s="183"/>
      <c r="Q42" s="184"/>
      <c r="R42" s="184"/>
      <c r="S42" s="183"/>
      <c r="T42" s="183"/>
      <c r="U42" s="183"/>
      <c r="V42" s="183"/>
      <c r="W42" s="194"/>
    </row>
    <row r="43" spans="1:23" x14ac:dyDescent="0.25">
      <c r="A43" s="219"/>
      <c r="B43" s="18" t="s">
        <v>114</v>
      </c>
      <c r="C43" s="270"/>
      <c r="D43" s="271"/>
      <c r="E43" s="270"/>
      <c r="F43" s="271"/>
      <c r="G43" s="271"/>
      <c r="H43" s="272">
        <v>0</v>
      </c>
      <c r="I43" s="273">
        <v>200</v>
      </c>
      <c r="J43" s="273"/>
      <c r="K43" s="273">
        <f>H43*I43</f>
        <v>0</v>
      </c>
      <c r="L43" s="7"/>
      <c r="N43" s="183"/>
      <c r="O43" s="184"/>
      <c r="P43" s="183"/>
      <c r="Q43" s="184"/>
      <c r="R43" s="184"/>
      <c r="S43" s="183"/>
      <c r="T43" s="183"/>
      <c r="U43" s="183"/>
      <c r="V43" s="183"/>
    </row>
    <row r="44" spans="1:23" x14ac:dyDescent="0.25">
      <c r="A44" s="219"/>
      <c r="B44" s="1"/>
      <c r="C44" s="270"/>
      <c r="D44" s="271"/>
      <c r="E44" s="270"/>
      <c r="F44" s="271"/>
      <c r="G44" s="271"/>
      <c r="H44" s="270"/>
      <c r="I44" s="270"/>
      <c r="J44" s="270"/>
      <c r="K44" s="270"/>
      <c r="L44" s="1"/>
    </row>
    <row r="45" spans="1:23" x14ac:dyDescent="0.25">
      <c r="A45" s="257">
        <v>1.5009999999999999</v>
      </c>
      <c r="B45" s="307" t="s">
        <v>151</v>
      </c>
      <c r="C45" s="307"/>
      <c r="D45" s="253" t="s">
        <v>89</v>
      </c>
      <c r="E45" s="253" t="s">
        <v>90</v>
      </c>
      <c r="F45" s="253" t="s">
        <v>91</v>
      </c>
      <c r="G45" s="254" t="s">
        <v>92</v>
      </c>
      <c r="H45" s="253" t="s">
        <v>57</v>
      </c>
      <c r="I45" s="253" t="s">
        <v>93</v>
      </c>
      <c r="J45" s="253" t="s">
        <v>94</v>
      </c>
      <c r="K45" s="253" t="s">
        <v>88</v>
      </c>
      <c r="L45" s="255" t="s">
        <v>8</v>
      </c>
    </row>
    <row r="46" spans="1:23" x14ac:dyDescent="0.25">
      <c r="A46" s="219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19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6">
        <f>SUM(L48:L54)</f>
        <v>0</v>
      </c>
    </row>
    <row r="48" spans="1:23" x14ac:dyDescent="0.25">
      <c r="A48" s="219"/>
      <c r="B48" s="1" t="s">
        <v>109</v>
      </c>
      <c r="C48" s="270"/>
      <c r="D48" s="271"/>
      <c r="E48" s="270"/>
      <c r="F48" s="271"/>
      <c r="G48" s="271"/>
      <c r="H48" s="272">
        <v>0</v>
      </c>
      <c r="I48" s="273">
        <v>150</v>
      </c>
      <c r="J48" s="273" t="s">
        <v>101</v>
      </c>
      <c r="K48" s="273">
        <f>H48*I48</f>
        <v>0</v>
      </c>
      <c r="L48" s="5">
        <f t="shared" ref="L48:L54" si="1">K48</f>
        <v>0</v>
      </c>
      <c r="P48" s="124"/>
      <c r="Q48" s="124"/>
      <c r="S48" s="195"/>
      <c r="V48" s="193"/>
    </row>
    <row r="49" spans="1:24" x14ac:dyDescent="0.25">
      <c r="A49" s="219"/>
      <c r="B49" s="1" t="s">
        <v>154</v>
      </c>
      <c r="C49" s="270"/>
      <c r="D49" s="271"/>
      <c r="E49" s="270"/>
      <c r="F49" s="271"/>
      <c r="G49" s="271"/>
      <c r="H49" s="272">
        <v>0</v>
      </c>
      <c r="I49" s="273">
        <v>50</v>
      </c>
      <c r="J49" s="273" t="s">
        <v>101</v>
      </c>
      <c r="K49" s="273">
        <f>H49*I49</f>
        <v>0</v>
      </c>
      <c r="L49" s="5">
        <f t="shared" si="1"/>
        <v>0</v>
      </c>
      <c r="P49" s="124"/>
      <c r="Q49" s="124"/>
      <c r="S49" s="196"/>
    </row>
    <row r="50" spans="1:24" x14ac:dyDescent="0.25">
      <c r="A50" s="219"/>
      <c r="B50" s="1"/>
      <c r="C50" s="270"/>
      <c r="D50" s="271"/>
      <c r="E50" s="270"/>
      <c r="F50" s="271"/>
      <c r="G50" s="271"/>
      <c r="H50" s="272">
        <v>0</v>
      </c>
      <c r="I50" s="273">
        <v>0</v>
      </c>
      <c r="J50" s="273"/>
      <c r="K50" s="273"/>
      <c r="L50" s="5">
        <f t="shared" si="1"/>
        <v>0</v>
      </c>
      <c r="P50" s="124"/>
      <c r="Q50" s="124"/>
    </row>
    <row r="51" spans="1:24" x14ac:dyDescent="0.25">
      <c r="A51" s="219"/>
      <c r="B51" s="1" t="s">
        <v>107</v>
      </c>
      <c r="C51" s="270"/>
      <c r="D51" s="271"/>
      <c r="E51" s="270"/>
      <c r="F51" s="271"/>
      <c r="G51" s="271"/>
      <c r="H51" s="272">
        <v>0</v>
      </c>
      <c r="I51" s="273">
        <v>200</v>
      </c>
      <c r="J51" s="273"/>
      <c r="K51" s="273">
        <f>H51*I51</f>
        <v>0</v>
      </c>
      <c r="L51" s="5">
        <f t="shared" si="1"/>
        <v>0</v>
      </c>
      <c r="P51" s="124"/>
      <c r="Q51" s="124"/>
    </row>
    <row r="52" spans="1:24" x14ac:dyDescent="0.25">
      <c r="A52" s="219"/>
      <c r="B52" s="1" t="s">
        <v>108</v>
      </c>
      <c r="C52" s="270"/>
      <c r="D52" s="271"/>
      <c r="E52" s="270"/>
      <c r="F52" s="271"/>
      <c r="G52" s="271"/>
      <c r="H52" s="272">
        <v>0</v>
      </c>
      <c r="I52" s="273">
        <v>200</v>
      </c>
      <c r="J52" s="273"/>
      <c r="K52" s="273">
        <f>H52*I52</f>
        <v>0</v>
      </c>
      <c r="L52" s="5">
        <f t="shared" si="1"/>
        <v>0</v>
      </c>
      <c r="P52" s="124"/>
      <c r="Q52" s="124"/>
    </row>
    <row r="53" spans="1:24" x14ac:dyDescent="0.25">
      <c r="A53" s="219"/>
      <c r="B53" s="1" t="s">
        <v>66</v>
      </c>
      <c r="C53" s="270"/>
      <c r="D53" s="271"/>
      <c r="E53" s="270"/>
      <c r="F53" s="271" t="s">
        <v>110</v>
      </c>
      <c r="G53" s="271"/>
      <c r="H53" s="272">
        <v>0</v>
      </c>
      <c r="I53" s="273">
        <v>90</v>
      </c>
      <c r="J53" s="273" t="s">
        <v>101</v>
      </c>
      <c r="K53" s="273">
        <f>H53*I53</f>
        <v>0</v>
      </c>
      <c r="L53" s="5">
        <f t="shared" si="1"/>
        <v>0</v>
      </c>
      <c r="P53" s="124"/>
      <c r="Q53" s="124"/>
    </row>
    <row r="54" spans="1:24" x14ac:dyDescent="0.25">
      <c r="A54" s="219"/>
      <c r="B54" s="1"/>
      <c r="C54" s="270"/>
      <c r="D54" s="271"/>
      <c r="E54" s="270"/>
      <c r="F54" s="271" t="s">
        <v>111</v>
      </c>
      <c r="G54" s="271"/>
      <c r="H54" s="272">
        <v>0</v>
      </c>
      <c r="I54" s="273">
        <v>75</v>
      </c>
      <c r="J54" s="273" t="s">
        <v>101</v>
      </c>
      <c r="K54" s="273">
        <f>H54*I54</f>
        <v>0</v>
      </c>
      <c r="L54" s="5">
        <f t="shared" si="1"/>
        <v>0</v>
      </c>
      <c r="P54" s="124"/>
      <c r="Q54" s="124"/>
    </row>
    <row r="55" spans="1:24" x14ac:dyDescent="0.25">
      <c r="A55" s="219"/>
      <c r="B55" s="1"/>
      <c r="C55" s="270"/>
      <c r="D55" s="271"/>
      <c r="E55" s="270"/>
      <c r="F55" s="271"/>
      <c r="G55" s="271"/>
      <c r="H55" s="270"/>
      <c r="I55" s="270"/>
      <c r="J55" s="270"/>
      <c r="K55" s="270"/>
      <c r="L55" s="1"/>
    </row>
    <row r="56" spans="1:24" x14ac:dyDescent="0.25">
      <c r="A56" s="257">
        <v>1.56</v>
      </c>
      <c r="B56" s="251" t="s">
        <v>148</v>
      </c>
      <c r="C56" s="283"/>
      <c r="D56" s="253" t="s">
        <v>89</v>
      </c>
      <c r="E56" s="253" t="s">
        <v>90</v>
      </c>
      <c r="F56" s="253" t="s">
        <v>91</v>
      </c>
      <c r="G56" s="254" t="s">
        <v>92</v>
      </c>
      <c r="H56" s="253" t="s">
        <v>57</v>
      </c>
      <c r="I56" s="253" t="s">
        <v>93</v>
      </c>
      <c r="J56" s="253" t="s">
        <v>94</v>
      </c>
      <c r="K56" s="253" t="s">
        <v>88</v>
      </c>
      <c r="L56" s="255" t="s">
        <v>8</v>
      </c>
    </row>
    <row r="57" spans="1:24" x14ac:dyDescent="0.25">
      <c r="A57" s="219"/>
      <c r="B57" s="3"/>
      <c r="C57" s="284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0"/>
      <c r="D58" s="271"/>
      <c r="E58" s="270"/>
      <c r="F58" s="271" t="s">
        <v>4</v>
      </c>
      <c r="G58" s="271"/>
      <c r="H58" s="272">
        <v>1</v>
      </c>
      <c r="I58" s="273">
        <v>150</v>
      </c>
      <c r="J58" s="273" t="s">
        <v>59</v>
      </c>
      <c r="K58" s="273">
        <f>H58*I58</f>
        <v>150</v>
      </c>
      <c r="L58" s="5">
        <f>SUM(K58:K60)</f>
        <v>330</v>
      </c>
    </row>
    <row r="59" spans="1:24" x14ac:dyDescent="0.25">
      <c r="A59" s="8"/>
      <c r="B59" s="1"/>
      <c r="C59" s="270"/>
      <c r="D59" s="271"/>
      <c r="E59" s="270"/>
      <c r="F59" s="271" t="s">
        <v>3</v>
      </c>
      <c r="G59" s="271"/>
      <c r="H59" s="272">
        <v>3</v>
      </c>
      <c r="I59" s="273">
        <v>60</v>
      </c>
      <c r="J59" s="273" t="s">
        <v>95</v>
      </c>
      <c r="K59" s="273">
        <f>H59*I59</f>
        <v>180</v>
      </c>
      <c r="L59" s="5"/>
    </row>
    <row r="60" spans="1:24" x14ac:dyDescent="0.25">
      <c r="A60" s="8"/>
      <c r="B60" s="1"/>
      <c r="C60" s="270"/>
      <c r="D60" s="271"/>
      <c r="E60" s="270"/>
      <c r="F60" s="271" t="s">
        <v>62</v>
      </c>
      <c r="G60" s="271"/>
      <c r="H60" s="272">
        <v>0</v>
      </c>
      <c r="I60" s="273">
        <v>4500</v>
      </c>
      <c r="J60" s="273"/>
      <c r="K60" s="273">
        <f>H60*I60</f>
        <v>0</v>
      </c>
      <c r="L60" s="5"/>
    </row>
    <row r="61" spans="1:24" x14ac:dyDescent="0.25">
      <c r="A61" s="8"/>
      <c r="B61" s="1"/>
      <c r="C61" s="270"/>
      <c r="D61" s="271"/>
      <c r="E61" s="270"/>
      <c r="F61" s="271"/>
      <c r="G61" s="271"/>
      <c r="H61" s="270"/>
      <c r="I61" s="270"/>
      <c r="J61" s="270"/>
      <c r="K61" s="270"/>
      <c r="L61" s="11"/>
      <c r="N61" s="186"/>
      <c r="P61" s="184"/>
      <c r="Q61" s="183"/>
      <c r="R61" s="184"/>
      <c r="S61" s="184"/>
      <c r="T61" s="183"/>
      <c r="U61" s="183"/>
      <c r="V61" s="183"/>
      <c r="W61" s="183"/>
      <c r="X61" s="193"/>
    </row>
    <row r="62" spans="1:24" x14ac:dyDescent="0.25">
      <c r="A62" s="257">
        <v>1.74</v>
      </c>
      <c r="B62" s="251" t="s">
        <v>152</v>
      </c>
      <c r="C62" s="252"/>
      <c r="D62" s="253" t="s">
        <v>89</v>
      </c>
      <c r="E62" s="253" t="s">
        <v>90</v>
      </c>
      <c r="F62" s="253" t="s">
        <v>91</v>
      </c>
      <c r="G62" s="254" t="s">
        <v>92</v>
      </c>
      <c r="H62" s="253" t="s">
        <v>57</v>
      </c>
      <c r="I62" s="253" t="s">
        <v>93</v>
      </c>
      <c r="J62" s="253" t="s">
        <v>94</v>
      </c>
      <c r="K62" s="253" t="s">
        <v>88</v>
      </c>
      <c r="L62" s="255" t="s">
        <v>8</v>
      </c>
    </row>
    <row r="63" spans="1:24" x14ac:dyDescent="0.25">
      <c r="A63" s="219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3"/>
      <c r="P63" s="184"/>
      <c r="Q63" s="183"/>
      <c r="R63" s="184"/>
      <c r="S63" s="184"/>
      <c r="T63" s="183"/>
      <c r="U63" s="183"/>
      <c r="V63" s="183"/>
      <c r="W63" s="183"/>
    </row>
    <row r="64" spans="1:24" x14ac:dyDescent="0.25">
      <c r="A64" s="219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6">
        <f>SUM(L66:L73)</f>
        <v>379.5</v>
      </c>
      <c r="O64" s="183"/>
      <c r="P64" s="184"/>
      <c r="Q64" s="183"/>
      <c r="R64" s="184"/>
      <c r="S64" s="184"/>
      <c r="T64" s="183"/>
      <c r="U64" s="183"/>
      <c r="V64" s="183"/>
      <c r="W64" s="183"/>
    </row>
    <row r="65" spans="1:23" x14ac:dyDescent="0.25">
      <c r="A65" s="219"/>
      <c r="B65" s="2" t="s">
        <v>155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3"/>
      <c r="P65" s="184"/>
      <c r="Q65" s="183"/>
      <c r="R65" s="184"/>
      <c r="S65" s="184"/>
      <c r="T65" s="183"/>
      <c r="U65" s="183"/>
      <c r="V65" s="183"/>
      <c r="W65" s="183"/>
    </row>
    <row r="66" spans="1:23" x14ac:dyDescent="0.25">
      <c r="A66" s="8"/>
      <c r="B66" s="287"/>
      <c r="C66" s="1"/>
      <c r="D66" s="271"/>
      <c r="E66" s="270"/>
      <c r="F66" s="271" t="s">
        <v>3</v>
      </c>
      <c r="G66" s="271"/>
      <c r="H66" s="272">
        <v>2</v>
      </c>
      <c r="I66" s="273">
        <v>60</v>
      </c>
      <c r="J66" s="273"/>
      <c r="K66" s="273">
        <f>H66*I66</f>
        <v>120</v>
      </c>
      <c r="L66" s="5">
        <f>SUM(K66)</f>
        <v>120</v>
      </c>
    </row>
    <row r="67" spans="1:23" x14ac:dyDescent="0.25">
      <c r="A67" s="8"/>
      <c r="B67" s="1"/>
      <c r="C67" s="270"/>
      <c r="D67" s="271"/>
      <c r="E67" s="270"/>
      <c r="F67" s="271"/>
      <c r="G67" s="271"/>
      <c r="H67" s="270"/>
      <c r="I67" s="270"/>
      <c r="J67" s="270"/>
      <c r="K67" s="270"/>
      <c r="L67" s="1"/>
    </row>
    <row r="68" spans="1:23" x14ac:dyDescent="0.25">
      <c r="A68" s="8"/>
      <c r="B68" s="2" t="s">
        <v>156</v>
      </c>
      <c r="C68" s="270"/>
      <c r="D68" s="271"/>
      <c r="E68" s="270"/>
      <c r="F68" s="271"/>
      <c r="G68" s="271"/>
      <c r="H68" s="270"/>
      <c r="I68" s="270"/>
      <c r="J68" s="270"/>
      <c r="K68" s="270"/>
      <c r="L68" s="1"/>
    </row>
    <row r="69" spans="1:23" x14ac:dyDescent="0.25">
      <c r="A69" s="8"/>
      <c r="B69" s="9"/>
      <c r="C69" s="270"/>
      <c r="D69" s="271"/>
      <c r="E69" s="270"/>
      <c r="F69" s="271" t="s">
        <v>62</v>
      </c>
      <c r="G69" s="271"/>
      <c r="H69" s="272">
        <v>90</v>
      </c>
      <c r="I69" s="273">
        <v>0.8</v>
      </c>
      <c r="J69" s="273" t="s">
        <v>98</v>
      </c>
      <c r="K69" s="273">
        <f t="shared" ref="K69:K70" si="2">H69*I69</f>
        <v>72</v>
      </c>
      <c r="L69" s="5">
        <f>K69</f>
        <v>72</v>
      </c>
    </row>
    <row r="70" spans="1:23" x14ac:dyDescent="0.25">
      <c r="A70" s="8"/>
      <c r="B70" s="9"/>
      <c r="C70" s="270"/>
      <c r="D70" s="271"/>
      <c r="E70" s="270"/>
      <c r="F70" s="271" t="s">
        <v>3</v>
      </c>
      <c r="G70" s="271"/>
      <c r="H70" s="272">
        <v>0</v>
      </c>
      <c r="I70" s="273">
        <v>60</v>
      </c>
      <c r="J70" s="273"/>
      <c r="K70" s="273">
        <f t="shared" si="2"/>
        <v>0</v>
      </c>
      <c r="L70" s="7">
        <f>K70</f>
        <v>0</v>
      </c>
    </row>
    <row r="71" spans="1:23" x14ac:dyDescent="0.25">
      <c r="A71" s="8"/>
      <c r="B71" s="9"/>
      <c r="C71" s="270"/>
      <c r="D71" s="271"/>
      <c r="E71" s="270"/>
      <c r="F71" s="271"/>
      <c r="G71" s="271"/>
      <c r="H71" s="272"/>
      <c r="I71" s="273"/>
      <c r="J71" s="273"/>
      <c r="K71" s="273"/>
      <c r="L71" s="7"/>
    </row>
    <row r="72" spans="1:23" x14ac:dyDescent="0.25">
      <c r="A72" s="8"/>
      <c r="B72" s="288" t="s">
        <v>140</v>
      </c>
      <c r="C72" s="270"/>
      <c r="D72" s="271"/>
      <c r="E72" s="270"/>
      <c r="F72" s="271"/>
      <c r="G72" s="271"/>
      <c r="H72" s="272"/>
      <c r="I72" s="273"/>
      <c r="J72" s="273"/>
      <c r="K72" s="273"/>
      <c r="L72" s="7"/>
    </row>
    <row r="73" spans="1:23" x14ac:dyDescent="0.25">
      <c r="A73" s="8"/>
      <c r="B73" s="22" t="s">
        <v>112</v>
      </c>
      <c r="C73" s="270"/>
      <c r="D73" s="271"/>
      <c r="E73" s="270"/>
      <c r="F73" s="271" t="s">
        <v>5</v>
      </c>
      <c r="G73" s="271" t="s">
        <v>73</v>
      </c>
      <c r="H73" s="272">
        <v>0.5</v>
      </c>
      <c r="I73" s="273">
        <v>375</v>
      </c>
      <c r="J73" s="273"/>
      <c r="K73" s="273">
        <f>H73*I73</f>
        <v>187.5</v>
      </c>
      <c r="L73" s="5">
        <f>K73</f>
        <v>187.5</v>
      </c>
    </row>
    <row r="74" spans="1:23" x14ac:dyDescent="0.25">
      <c r="A74" s="8"/>
      <c r="B74" s="1"/>
      <c r="C74" s="270"/>
      <c r="D74" s="271"/>
      <c r="E74" s="270"/>
      <c r="F74" s="271"/>
      <c r="G74" s="271"/>
      <c r="H74" s="270"/>
      <c r="I74" s="270"/>
      <c r="J74" s="270"/>
      <c r="K74" s="270"/>
      <c r="L74" s="1"/>
    </row>
    <row r="75" spans="1:23" x14ac:dyDescent="0.25">
      <c r="A75" s="257">
        <v>1.81</v>
      </c>
      <c r="B75" s="251" t="s">
        <v>150</v>
      </c>
      <c r="C75" s="252"/>
      <c r="D75" s="253" t="s">
        <v>89</v>
      </c>
      <c r="E75" s="253" t="s">
        <v>90</v>
      </c>
      <c r="F75" s="253" t="s">
        <v>91</v>
      </c>
      <c r="G75" s="254" t="s">
        <v>92</v>
      </c>
      <c r="H75" s="253" t="s">
        <v>57</v>
      </c>
      <c r="I75" s="253" t="s">
        <v>93</v>
      </c>
      <c r="J75" s="253" t="s">
        <v>94</v>
      </c>
      <c r="K75" s="253" t="s">
        <v>88</v>
      </c>
      <c r="L75" s="255" t="s">
        <v>8</v>
      </c>
    </row>
    <row r="76" spans="1:23" x14ac:dyDescent="0.25">
      <c r="A76" s="219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19"/>
      <c r="B77" s="1" t="s">
        <v>67</v>
      </c>
      <c r="C77" s="270"/>
      <c r="D77" s="271"/>
      <c r="E77" s="271"/>
      <c r="F77" s="271" t="s">
        <v>64</v>
      </c>
      <c r="G77" s="271" t="s">
        <v>68</v>
      </c>
      <c r="H77" s="272">
        <v>0</v>
      </c>
      <c r="I77" s="273">
        <v>6.0000000000000001E-3</v>
      </c>
      <c r="J77" s="273" t="s">
        <v>102</v>
      </c>
      <c r="K77" s="273">
        <f>H77*I77</f>
        <v>0</v>
      </c>
      <c r="L77" s="5">
        <f>K77</f>
        <v>0</v>
      </c>
    </row>
    <row r="78" spans="1:23" x14ac:dyDescent="0.25">
      <c r="A78" s="219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7">
        <v>1.83</v>
      </c>
      <c r="B79" s="251" t="s">
        <v>141</v>
      </c>
      <c r="C79" s="252"/>
      <c r="D79" s="253" t="s">
        <v>89</v>
      </c>
      <c r="E79" s="253" t="s">
        <v>90</v>
      </c>
      <c r="F79" s="253" t="s">
        <v>91</v>
      </c>
      <c r="G79" s="254" t="s">
        <v>92</v>
      </c>
      <c r="H79" s="253" t="s">
        <v>57</v>
      </c>
      <c r="I79" s="253" t="s">
        <v>93</v>
      </c>
      <c r="J79" s="253" t="s">
        <v>94</v>
      </c>
      <c r="K79" s="253" t="s">
        <v>88</v>
      </c>
      <c r="L79" s="255" t="s">
        <v>8</v>
      </c>
    </row>
    <row r="80" spans="1:23" x14ac:dyDescent="0.25">
      <c r="A80" s="218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18"/>
      <c r="B81" s="1" t="s">
        <v>69</v>
      </c>
      <c r="C81" s="270"/>
      <c r="D81" s="271"/>
      <c r="E81" s="270"/>
      <c r="F81" s="271"/>
      <c r="G81" s="271"/>
      <c r="H81" s="272">
        <v>0</v>
      </c>
      <c r="I81" s="273">
        <v>500</v>
      </c>
      <c r="J81" s="273" t="s">
        <v>99</v>
      </c>
      <c r="K81" s="273">
        <f>H81*I81</f>
        <v>0</v>
      </c>
      <c r="L81" s="5">
        <f>SUM(K81:K82)</f>
        <v>0</v>
      </c>
    </row>
    <row r="82" spans="1:12" x14ac:dyDescent="0.25">
      <c r="A82" s="218"/>
      <c r="B82" s="1" t="s">
        <v>70</v>
      </c>
      <c r="C82" s="270"/>
      <c r="D82" s="271"/>
      <c r="E82" s="270"/>
      <c r="F82" s="271" t="s">
        <v>71</v>
      </c>
      <c r="G82" s="271"/>
      <c r="H82" s="273"/>
      <c r="I82" s="273"/>
      <c r="J82" s="273" t="s">
        <v>103</v>
      </c>
      <c r="K82" s="273">
        <f>H82*I82</f>
        <v>0</v>
      </c>
      <c r="L82" s="7"/>
    </row>
    <row r="83" spans="1:12" x14ac:dyDescent="0.25">
      <c r="A83" s="14"/>
      <c r="B83" s="1" t="s">
        <v>52</v>
      </c>
      <c r="C83" s="270"/>
      <c r="D83" s="271"/>
      <c r="E83" s="270"/>
      <c r="F83" s="271"/>
      <c r="G83" s="271"/>
      <c r="H83" s="273"/>
      <c r="I83" s="273"/>
      <c r="J83" s="273"/>
      <c r="K83" s="273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7">
        <v>1.84</v>
      </c>
      <c r="B85" s="251" t="s">
        <v>206</v>
      </c>
      <c r="C85" s="252"/>
      <c r="D85" s="253" t="s">
        <v>89</v>
      </c>
      <c r="E85" s="253" t="s">
        <v>90</v>
      </c>
      <c r="F85" s="253" t="s">
        <v>91</v>
      </c>
      <c r="G85" s="254" t="s">
        <v>92</v>
      </c>
      <c r="H85" s="253" t="s">
        <v>57</v>
      </c>
      <c r="I85" s="253" t="s">
        <v>93</v>
      </c>
      <c r="J85" s="253" t="s">
        <v>94</v>
      </c>
      <c r="K85" s="253" t="s">
        <v>88</v>
      </c>
      <c r="L85" s="255" t="s">
        <v>8</v>
      </c>
    </row>
    <row r="86" spans="1:12" x14ac:dyDescent="0.25">
      <c r="A86" s="219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19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6">
        <f>SUM(L89:L96)</f>
        <v>120</v>
      </c>
    </row>
    <row r="88" spans="1:12" x14ac:dyDescent="0.25">
      <c r="A88" s="219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7"/>
      <c r="C89" s="1"/>
      <c r="D89" s="271"/>
      <c r="E89" s="270"/>
      <c r="F89" s="271" t="s">
        <v>3</v>
      </c>
      <c r="G89" s="271"/>
      <c r="H89" s="272">
        <v>2</v>
      </c>
      <c r="I89" s="273">
        <v>60</v>
      </c>
      <c r="J89" s="273"/>
      <c r="K89" s="273">
        <f>H89*I89</f>
        <v>120</v>
      </c>
      <c r="L89" s="5">
        <f>SUM(K89)</f>
        <v>120</v>
      </c>
    </row>
    <row r="90" spans="1:12" x14ac:dyDescent="0.25">
      <c r="A90" s="8"/>
      <c r="B90" s="1"/>
      <c r="C90" s="270"/>
      <c r="D90" s="271"/>
      <c r="E90" s="270"/>
      <c r="F90" s="271"/>
      <c r="G90" s="271"/>
      <c r="H90" s="270"/>
      <c r="I90" s="270"/>
      <c r="J90" s="270"/>
      <c r="K90" s="270"/>
      <c r="L90" s="1"/>
    </row>
    <row r="91" spans="1:12" x14ac:dyDescent="0.25">
      <c r="A91" s="1"/>
      <c r="B91" s="1"/>
      <c r="C91" s="270"/>
      <c r="D91" s="271"/>
      <c r="E91" s="270"/>
      <c r="F91" s="270"/>
      <c r="G91" s="270"/>
      <c r="H91" s="270"/>
      <c r="I91" s="270"/>
      <c r="J91" s="270"/>
      <c r="K91" s="270"/>
      <c r="L91" s="1"/>
    </row>
    <row r="92" spans="1:12" x14ac:dyDescent="0.25">
      <c r="A92" s="1"/>
      <c r="B92" s="1"/>
      <c r="C92" s="270"/>
      <c r="D92" s="271"/>
      <c r="E92" s="270"/>
      <c r="F92" s="270"/>
      <c r="G92" s="270"/>
      <c r="H92" s="270"/>
      <c r="I92" s="270"/>
      <c r="J92" s="270"/>
      <c r="K92" s="270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6" bestFit="1" customWidth="1"/>
    <col min="2" max="2" width="33.5703125" style="76" customWidth="1"/>
    <col min="3" max="3" width="2.28515625" style="76" customWidth="1"/>
    <col min="4" max="4" width="17.7109375" style="124" bestFit="1" customWidth="1"/>
    <col min="5" max="5" width="14.7109375" style="234" bestFit="1" customWidth="1"/>
    <col min="6" max="6" width="14.7109375" style="76" bestFit="1" customWidth="1"/>
    <col min="7" max="7" width="19" style="76" customWidth="1"/>
    <col min="8" max="8" width="17.42578125" style="76" customWidth="1"/>
    <col min="9" max="9" width="9.140625" style="76"/>
    <col min="10" max="10" width="14.42578125" style="76" customWidth="1"/>
    <col min="11" max="11" width="13.28515625" style="76" customWidth="1"/>
    <col min="12" max="12" width="14.42578125" style="76" customWidth="1"/>
    <col min="13" max="16384" width="9.140625" style="76"/>
  </cols>
  <sheetData>
    <row r="1" spans="1:211" x14ac:dyDescent="0.25">
      <c r="A1" s="205" t="s">
        <v>12</v>
      </c>
      <c r="B1" s="206" t="s">
        <v>13</v>
      </c>
      <c r="C1" s="206"/>
      <c r="D1" s="207" t="s">
        <v>14</v>
      </c>
      <c r="E1" s="208" t="s">
        <v>7</v>
      </c>
      <c r="F1" s="206" t="s">
        <v>15</v>
      </c>
      <c r="G1" s="206" t="s">
        <v>16</v>
      </c>
      <c r="H1" s="206" t="s">
        <v>17</v>
      </c>
      <c r="I1" s="209"/>
      <c r="J1" s="206" t="s">
        <v>55</v>
      </c>
      <c r="K1" s="206" t="s">
        <v>18</v>
      </c>
      <c r="L1" s="210" t="s">
        <v>50</v>
      </c>
    </row>
    <row r="2" spans="1:211" x14ac:dyDescent="0.25">
      <c r="A2" s="310" t="s">
        <v>145</v>
      </c>
      <c r="B2" s="311"/>
      <c r="C2" s="203"/>
      <c r="D2" s="203"/>
      <c r="E2" s="203"/>
      <c r="F2" s="203"/>
      <c r="G2" s="203"/>
      <c r="H2" s="312" t="s">
        <v>8</v>
      </c>
      <c r="I2" s="312"/>
      <c r="J2" s="204">
        <f>SUM(J3:J3)</f>
        <v>0</v>
      </c>
      <c r="K2" s="203"/>
      <c r="L2" s="211"/>
    </row>
    <row r="3" spans="1:211" ht="17.25" thickBot="1" x14ac:dyDescent="0.35">
      <c r="A3" s="212">
        <v>21.05</v>
      </c>
      <c r="B3" s="213" t="s">
        <v>125</v>
      </c>
      <c r="C3" s="214"/>
      <c r="D3" s="215"/>
      <c r="E3" s="214"/>
      <c r="F3" s="214"/>
      <c r="G3" s="214"/>
      <c r="H3" s="214"/>
      <c r="I3" s="214"/>
      <c r="J3" s="214">
        <f>SUM(D3:H3)</f>
        <v>0</v>
      </c>
      <c r="K3" s="216"/>
      <c r="L3" s="217"/>
    </row>
    <row r="4" spans="1:211" ht="12.75" customHeight="1" x14ac:dyDescent="0.25">
      <c r="D4" s="76"/>
      <c r="E4" s="76"/>
    </row>
    <row r="5" spans="1:211" ht="38.25" customHeight="1" x14ac:dyDescent="0.25">
      <c r="A5" s="221" t="s">
        <v>12</v>
      </c>
      <c r="B5" s="200" t="s">
        <v>145</v>
      </c>
      <c r="C5" s="222"/>
      <c r="D5" s="201"/>
      <c r="E5" s="201"/>
      <c r="F5" s="201"/>
      <c r="G5" s="201"/>
      <c r="H5" s="201"/>
      <c r="I5" s="201"/>
      <c r="J5" s="201"/>
      <c r="K5" s="201"/>
      <c r="L5" s="202"/>
    </row>
    <row r="6" spans="1:211" ht="3.75" customHeight="1" x14ac:dyDescent="0.25">
      <c r="D6" s="76"/>
      <c r="E6" s="76"/>
    </row>
    <row r="7" spans="1:211" ht="12.75" customHeight="1" x14ac:dyDescent="0.25">
      <c r="A7" s="258">
        <v>21.05</v>
      </c>
      <c r="B7" s="260" t="s">
        <v>125</v>
      </c>
      <c r="C7" s="250"/>
      <c r="D7" s="250"/>
      <c r="E7" s="250"/>
      <c r="F7" s="250"/>
      <c r="G7" s="250"/>
      <c r="H7" s="250"/>
      <c r="I7" s="259"/>
      <c r="J7" s="259"/>
      <c r="K7" s="259"/>
      <c r="L7" s="259"/>
    </row>
    <row r="8" spans="1:211" ht="12.75" customHeight="1" x14ac:dyDescent="0.25">
      <c r="D8" s="261"/>
      <c r="F8" s="262"/>
      <c r="G8" s="224"/>
    </row>
    <row r="9" spans="1:211" ht="12.75" customHeight="1" x14ac:dyDescent="0.25">
      <c r="A9" s="180"/>
      <c r="B9" s="180"/>
      <c r="C9" s="180"/>
      <c r="D9" s="115"/>
      <c r="E9" s="227"/>
      <c r="F9" s="180"/>
      <c r="G9" s="180"/>
    </row>
    <row r="10" spans="1:211" x14ac:dyDescent="0.25">
      <c r="E10" s="230"/>
      <c r="F10" s="124"/>
      <c r="G10" s="124"/>
    </row>
    <row r="11" spans="1:211" s="235" customFormat="1" ht="12.75" customHeight="1" x14ac:dyDescent="0.25">
      <c r="A11" s="76"/>
      <c r="B11" s="180"/>
      <c r="C11" s="76"/>
      <c r="D11" s="124"/>
      <c r="E11" s="230"/>
      <c r="F11" s="124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</row>
    <row r="12" spans="1:211" x14ac:dyDescent="0.25">
      <c r="B12" s="231"/>
      <c r="E12" s="223"/>
      <c r="F12" s="124"/>
    </row>
    <row r="13" spans="1:211" x14ac:dyDescent="0.25">
      <c r="B13" s="231"/>
      <c r="E13" s="191"/>
      <c r="F13" s="224"/>
      <c r="G13" s="224"/>
    </row>
    <row r="14" spans="1:211" x14ac:dyDescent="0.25">
      <c r="B14" s="231"/>
      <c r="E14" s="191"/>
      <c r="F14" s="224"/>
      <c r="G14" s="224"/>
    </row>
    <row r="15" spans="1:211" x14ac:dyDescent="0.25">
      <c r="B15" s="231"/>
      <c r="E15" s="191"/>
      <c r="F15" s="224"/>
      <c r="G15" s="224"/>
    </row>
    <row r="16" spans="1:211" x14ac:dyDescent="0.25">
      <c r="B16" s="231"/>
      <c r="E16" s="191"/>
      <c r="F16" s="224"/>
      <c r="G16" s="224"/>
    </row>
    <row r="17" spans="2:7" x14ac:dyDescent="0.25">
      <c r="B17" s="231"/>
      <c r="E17" s="191"/>
      <c r="F17" s="224"/>
      <c r="G17" s="224"/>
    </row>
    <row r="18" spans="2:7" x14ac:dyDescent="0.25">
      <c r="B18" s="231"/>
      <c r="E18" s="191"/>
      <c r="F18" s="224"/>
      <c r="G18" s="224"/>
    </row>
    <row r="19" spans="2:7" x14ac:dyDescent="0.25">
      <c r="B19" s="231"/>
      <c r="E19" s="223"/>
      <c r="F19" s="124"/>
    </row>
    <row r="20" spans="2:7" x14ac:dyDescent="0.25">
      <c r="B20" s="231"/>
      <c r="E20" s="223"/>
      <c r="F20" s="124"/>
    </row>
    <row r="21" spans="2:7" x14ac:dyDescent="0.25">
      <c r="B21" s="231"/>
      <c r="E21" s="191"/>
      <c r="F21" s="224"/>
      <c r="G21" s="224"/>
    </row>
    <row r="22" spans="2:7" x14ac:dyDescent="0.25">
      <c r="B22" s="231"/>
      <c r="E22" s="191"/>
      <c r="F22" s="224"/>
      <c r="G22" s="224"/>
    </row>
    <row r="23" spans="2:7" x14ac:dyDescent="0.25">
      <c r="B23" s="231"/>
      <c r="E23" s="191"/>
      <c r="F23" s="224"/>
      <c r="G23" s="224"/>
    </row>
    <row r="24" spans="2:7" x14ac:dyDescent="0.25">
      <c r="E24" s="191"/>
      <c r="F24" s="224"/>
      <c r="G24" s="224"/>
    </row>
    <row r="25" spans="2:7" x14ac:dyDescent="0.25">
      <c r="E25" s="191"/>
      <c r="F25" s="224"/>
      <c r="G25" s="224"/>
    </row>
    <row r="26" spans="2:7" x14ac:dyDescent="0.25">
      <c r="D26" s="76"/>
      <c r="E26" s="76"/>
      <c r="F26" s="65"/>
      <c r="G26" s="228"/>
    </row>
    <row r="27" spans="2:7" x14ac:dyDescent="0.25">
      <c r="B27" s="231"/>
      <c r="E27" s="191"/>
    </row>
    <row r="28" spans="2:7" x14ac:dyDescent="0.25">
      <c r="E28" s="191"/>
      <c r="G28" s="224"/>
    </row>
    <row r="29" spans="2:7" x14ac:dyDescent="0.25">
      <c r="E29" s="191"/>
      <c r="G29" s="224"/>
    </row>
    <row r="30" spans="2:7" x14ac:dyDescent="0.25">
      <c r="E30" s="191"/>
      <c r="G30" s="224"/>
    </row>
    <row r="31" spans="2:7" x14ac:dyDescent="0.25">
      <c r="E31" s="191"/>
      <c r="G31" s="224"/>
    </row>
    <row r="32" spans="2:7" x14ac:dyDescent="0.25">
      <c r="E32" s="191"/>
      <c r="G32" s="224"/>
    </row>
    <row r="33" spans="2:7" x14ac:dyDescent="0.25">
      <c r="E33" s="191"/>
      <c r="G33" s="224"/>
    </row>
    <row r="34" spans="2:7" x14ac:dyDescent="0.25">
      <c r="E34" s="191"/>
      <c r="G34" s="224"/>
    </row>
    <row r="35" spans="2:7" x14ac:dyDescent="0.25">
      <c r="B35" s="231"/>
      <c r="E35" s="191"/>
    </row>
    <row r="36" spans="2:7" x14ac:dyDescent="0.25">
      <c r="E36" s="191"/>
      <c r="G36" s="224"/>
    </row>
    <row r="37" spans="2:7" x14ac:dyDescent="0.25">
      <c r="E37" s="191"/>
      <c r="G37" s="224"/>
    </row>
    <row r="38" spans="2:7" x14ac:dyDescent="0.25">
      <c r="E38" s="191"/>
      <c r="G38" s="224"/>
    </row>
    <row r="39" spans="2:7" x14ac:dyDescent="0.25">
      <c r="E39" s="191"/>
      <c r="G39" s="224"/>
    </row>
    <row r="40" spans="2:7" x14ac:dyDescent="0.25">
      <c r="E40" s="191"/>
      <c r="G40" s="224"/>
    </row>
    <row r="41" spans="2:7" x14ac:dyDescent="0.25">
      <c r="B41" s="231"/>
      <c r="E41" s="191"/>
    </row>
    <row r="42" spans="2:7" x14ac:dyDescent="0.25">
      <c r="E42" s="191"/>
      <c r="G42" s="224"/>
    </row>
    <row r="43" spans="2:7" x14ac:dyDescent="0.25">
      <c r="E43" s="191"/>
      <c r="G43" s="224"/>
    </row>
    <row r="44" spans="2:7" x14ac:dyDescent="0.25">
      <c r="E44" s="191"/>
      <c r="G44" s="224"/>
    </row>
    <row r="45" spans="2:7" x14ac:dyDescent="0.25">
      <c r="E45" s="191"/>
      <c r="G45" s="224"/>
    </row>
    <row r="46" spans="2:7" x14ac:dyDescent="0.25">
      <c r="E46" s="191"/>
      <c r="G46" s="224"/>
    </row>
    <row r="47" spans="2:7" x14ac:dyDescent="0.25">
      <c r="E47" s="191"/>
      <c r="G47" s="224"/>
    </row>
    <row r="48" spans="2:7" x14ac:dyDescent="0.25">
      <c r="E48" s="191"/>
      <c r="G48" s="224"/>
    </row>
    <row r="49" spans="1:211" x14ac:dyDescent="0.25">
      <c r="E49" s="191"/>
      <c r="G49" s="224"/>
    </row>
    <row r="50" spans="1:211" x14ac:dyDescent="0.25">
      <c r="B50" s="231"/>
      <c r="E50" s="191"/>
    </row>
    <row r="51" spans="1:211" x14ac:dyDescent="0.25">
      <c r="E51" s="191"/>
      <c r="G51" s="224"/>
    </row>
    <row r="52" spans="1:211" x14ac:dyDescent="0.25">
      <c r="E52" s="191"/>
      <c r="G52" s="224"/>
    </row>
    <row r="53" spans="1:211" x14ac:dyDescent="0.25">
      <c r="E53" s="191"/>
      <c r="G53" s="224"/>
    </row>
    <row r="54" spans="1:211" x14ac:dyDescent="0.25">
      <c r="E54" s="191"/>
      <c r="G54" s="224"/>
    </row>
    <row r="55" spans="1:211" x14ac:dyDescent="0.25">
      <c r="E55" s="191"/>
      <c r="G55" s="224"/>
    </row>
    <row r="56" spans="1:211" x14ac:dyDescent="0.25">
      <c r="E56" s="191"/>
      <c r="G56" s="224"/>
    </row>
    <row r="57" spans="1:211" s="236" customFormat="1" ht="14.25" thickBot="1" x14ac:dyDescent="0.3">
      <c r="A57" s="76"/>
      <c r="B57" s="76"/>
      <c r="C57" s="76"/>
      <c r="D57" s="124"/>
      <c r="E57" s="191"/>
      <c r="F57" s="65"/>
      <c r="G57" s="228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  <c r="BB57" s="76"/>
      <c r="BC57" s="76"/>
      <c r="BD57" s="76"/>
      <c r="BE57" s="76"/>
      <c r="BF57" s="76"/>
      <c r="BG57" s="76"/>
      <c r="BH57" s="76"/>
      <c r="BI57" s="76"/>
      <c r="BJ57" s="76"/>
      <c r="BK57" s="76"/>
      <c r="BL57" s="76"/>
      <c r="BM57" s="76"/>
      <c r="BN57" s="76"/>
      <c r="BO57" s="76"/>
      <c r="BP57" s="76"/>
      <c r="BQ57" s="76"/>
      <c r="BR57" s="76"/>
      <c r="BS57" s="76"/>
      <c r="BT57" s="76"/>
      <c r="BU57" s="76"/>
      <c r="BV57" s="76"/>
      <c r="BW57" s="76"/>
      <c r="BX57" s="76"/>
      <c r="BY57" s="76"/>
      <c r="BZ57" s="76"/>
      <c r="CA57" s="76"/>
      <c r="CB57" s="76"/>
      <c r="CC57" s="76"/>
      <c r="CD57" s="76"/>
      <c r="CE57" s="76"/>
      <c r="CF57" s="76"/>
      <c r="CG57" s="76"/>
      <c r="CH57" s="76"/>
      <c r="CI57" s="76"/>
      <c r="CJ57" s="76"/>
      <c r="CK57" s="76"/>
      <c r="CL57" s="76"/>
      <c r="CM57" s="76"/>
      <c r="CN57" s="76"/>
      <c r="CO57" s="76"/>
      <c r="CP57" s="76"/>
      <c r="CQ57" s="76"/>
      <c r="CR57" s="76"/>
      <c r="CS57" s="76"/>
      <c r="CT57" s="76"/>
      <c r="CU57" s="76"/>
      <c r="CV57" s="76"/>
      <c r="CW57" s="76"/>
      <c r="CX57" s="76"/>
      <c r="CY57" s="76"/>
      <c r="CZ57" s="76"/>
      <c r="DA57" s="76"/>
      <c r="DB57" s="76"/>
      <c r="DC57" s="76"/>
      <c r="DD57" s="76"/>
      <c r="DE57" s="76"/>
      <c r="DF57" s="76"/>
      <c r="DG57" s="76"/>
      <c r="DH57" s="76"/>
      <c r="DI57" s="76"/>
      <c r="DJ57" s="76"/>
      <c r="DK57" s="76"/>
      <c r="DL57" s="76"/>
      <c r="DM57" s="76"/>
      <c r="DN57" s="76"/>
      <c r="DO57" s="76"/>
      <c r="DP57" s="76"/>
      <c r="DQ57" s="76"/>
      <c r="DR57" s="76"/>
      <c r="DS57" s="76"/>
      <c r="DT57" s="76"/>
      <c r="DU57" s="76"/>
      <c r="DV57" s="76"/>
      <c r="DW57" s="76"/>
      <c r="DX57" s="76"/>
      <c r="DY57" s="76"/>
      <c r="DZ57" s="76"/>
      <c r="EA57" s="76"/>
      <c r="EB57" s="76"/>
      <c r="EC57" s="76"/>
      <c r="ED57" s="76"/>
      <c r="EE57" s="76"/>
      <c r="EF57" s="76"/>
      <c r="EG57" s="76"/>
      <c r="EH57" s="76"/>
      <c r="EI57" s="76"/>
      <c r="EJ57" s="76"/>
      <c r="EK57" s="76"/>
      <c r="EL57" s="76"/>
      <c r="EM57" s="76"/>
      <c r="EN57" s="76"/>
      <c r="EO57" s="76"/>
      <c r="EP57" s="76"/>
      <c r="EQ57" s="76"/>
      <c r="ER57" s="76"/>
      <c r="ES57" s="76"/>
      <c r="ET57" s="76"/>
      <c r="EU57" s="76"/>
      <c r="EV57" s="76"/>
      <c r="EW57" s="76"/>
      <c r="EX57" s="76"/>
      <c r="EY57" s="76"/>
      <c r="EZ57" s="76"/>
      <c r="FA57" s="76"/>
      <c r="FB57" s="76"/>
      <c r="FC57" s="76"/>
      <c r="FD57" s="76"/>
      <c r="FE57" s="76"/>
      <c r="FF57" s="76"/>
      <c r="FG57" s="76"/>
      <c r="FH57" s="76"/>
      <c r="FI57" s="76"/>
      <c r="FJ57" s="76"/>
      <c r="FK57" s="76"/>
      <c r="FL57" s="76"/>
      <c r="FM57" s="76"/>
      <c r="FN57" s="76"/>
      <c r="FO57" s="76"/>
      <c r="FP57" s="76"/>
      <c r="FQ57" s="76"/>
      <c r="FR57" s="76"/>
      <c r="FS57" s="76"/>
      <c r="FT57" s="76"/>
      <c r="FU57" s="76"/>
      <c r="FV57" s="76"/>
      <c r="FW57" s="76"/>
      <c r="FX57" s="76"/>
      <c r="FY57" s="76"/>
      <c r="FZ57" s="76"/>
      <c r="GA57" s="76"/>
      <c r="GB57" s="76"/>
      <c r="GC57" s="76"/>
      <c r="GD57" s="76"/>
      <c r="GE57" s="76"/>
      <c r="GF57" s="76"/>
      <c r="GG57" s="76"/>
      <c r="GH57" s="76"/>
      <c r="GI57" s="76"/>
      <c r="GJ57" s="76"/>
      <c r="GK57" s="76"/>
      <c r="GL57" s="76"/>
      <c r="GM57" s="76"/>
      <c r="GN57" s="76"/>
      <c r="GO57" s="76"/>
      <c r="GP57" s="76"/>
      <c r="GQ57" s="76"/>
      <c r="GR57" s="76"/>
      <c r="GS57" s="76"/>
      <c r="GT57" s="76"/>
      <c r="GU57" s="76"/>
      <c r="GV57" s="76"/>
      <c r="GW57" s="76"/>
      <c r="GX57" s="76"/>
      <c r="GY57" s="76"/>
      <c r="GZ57" s="76"/>
      <c r="HA57" s="76"/>
      <c r="HB57" s="76"/>
      <c r="HC57" s="76"/>
    </row>
    <row r="58" spans="1:211" ht="14.25" thickTop="1" x14ac:dyDescent="0.25">
      <c r="E58" s="232"/>
      <c r="F58" s="224"/>
      <c r="G58" s="224"/>
    </row>
    <row r="59" spans="1:211" x14ac:dyDescent="0.25">
      <c r="E59" s="232"/>
      <c r="F59" s="224"/>
      <c r="G59" s="224"/>
    </row>
    <row r="60" spans="1:211" x14ac:dyDescent="0.25">
      <c r="E60" s="232"/>
      <c r="F60" s="224"/>
      <c r="G60" s="224"/>
    </row>
    <row r="61" spans="1:211" x14ac:dyDescent="0.25">
      <c r="E61" s="232"/>
      <c r="F61" s="224"/>
      <c r="G61" s="224"/>
    </row>
    <row r="62" spans="1:211" x14ac:dyDescent="0.25">
      <c r="A62" s="180"/>
      <c r="B62" s="180"/>
      <c r="C62" s="180"/>
      <c r="D62" s="115"/>
      <c r="E62" s="227"/>
      <c r="F62" s="180"/>
      <c r="G62" s="180"/>
    </row>
    <row r="63" spans="1:211" x14ac:dyDescent="0.25">
      <c r="E63" s="191"/>
    </row>
    <row r="64" spans="1:211" x14ac:dyDescent="0.25">
      <c r="A64" s="180"/>
      <c r="B64" s="180"/>
      <c r="C64" s="115"/>
      <c r="D64" s="115"/>
      <c r="E64" s="227"/>
      <c r="F64" s="180"/>
      <c r="G64" s="180"/>
    </row>
    <row r="65" spans="1:7" x14ac:dyDescent="0.25">
      <c r="C65" s="180"/>
      <c r="D65" s="223"/>
      <c r="E65" s="191"/>
    </row>
    <row r="66" spans="1:7" x14ac:dyDescent="0.25">
      <c r="D66" s="223"/>
      <c r="E66" s="191"/>
    </row>
    <row r="67" spans="1:7" x14ac:dyDescent="0.25">
      <c r="D67" s="223"/>
      <c r="E67" s="191"/>
    </row>
    <row r="68" spans="1:7" x14ac:dyDescent="0.25">
      <c r="D68" s="223"/>
      <c r="E68" s="191"/>
    </row>
    <row r="69" spans="1:7" x14ac:dyDescent="0.25">
      <c r="D69" s="223"/>
      <c r="E69" s="191"/>
    </row>
    <row r="70" spans="1:7" x14ac:dyDescent="0.25">
      <c r="D70" s="223"/>
      <c r="E70" s="191"/>
    </row>
    <row r="71" spans="1:7" x14ac:dyDescent="0.25">
      <c r="D71" s="223"/>
      <c r="E71" s="191"/>
    </row>
    <row r="72" spans="1:7" x14ac:dyDescent="0.25">
      <c r="D72" s="223"/>
      <c r="E72" s="191"/>
    </row>
    <row r="73" spans="1:7" x14ac:dyDescent="0.25">
      <c r="D73" s="223"/>
      <c r="E73" s="191"/>
    </row>
    <row r="74" spans="1:7" x14ac:dyDescent="0.25">
      <c r="A74" s="180"/>
      <c r="B74" s="180"/>
      <c r="C74" s="180"/>
      <c r="D74" s="115"/>
      <c r="E74" s="227"/>
      <c r="F74" s="180"/>
      <c r="G74" s="180"/>
    </row>
    <row r="75" spans="1:7" x14ac:dyDescent="0.25">
      <c r="A75" s="180"/>
      <c r="B75" s="180"/>
      <c r="C75" s="180"/>
      <c r="D75" s="115"/>
      <c r="E75" s="227"/>
      <c r="F75" s="180"/>
      <c r="G75" s="180"/>
    </row>
    <row r="76" spans="1:7" x14ac:dyDescent="0.25">
      <c r="E76" s="191"/>
    </row>
    <row r="77" spans="1:7" x14ac:dyDescent="0.25">
      <c r="A77" s="180"/>
      <c r="B77" s="180"/>
      <c r="C77" s="180"/>
      <c r="D77" s="115"/>
      <c r="E77" s="227"/>
      <c r="F77" s="180"/>
      <c r="G77" s="180"/>
    </row>
    <row r="78" spans="1:7" x14ac:dyDescent="0.25">
      <c r="A78" s="309"/>
      <c r="B78" s="309"/>
      <c r="D78" s="115"/>
      <c r="E78" s="227"/>
      <c r="F78" s="180"/>
      <c r="G78" s="180"/>
    </row>
    <row r="79" spans="1:7" x14ac:dyDescent="0.25">
      <c r="D79" s="115"/>
      <c r="E79" s="229"/>
    </row>
    <row r="80" spans="1:7" x14ac:dyDescent="0.25">
      <c r="E80" s="191"/>
    </row>
    <row r="81" spans="4:5" x14ac:dyDescent="0.25">
      <c r="E81" s="191"/>
    </row>
    <row r="82" spans="4:5" x14ac:dyDescent="0.25">
      <c r="E82" s="191"/>
    </row>
    <row r="83" spans="4:5" x14ac:dyDescent="0.25">
      <c r="D83" s="223"/>
      <c r="E83" s="191"/>
    </row>
    <row r="84" spans="4:5" x14ac:dyDescent="0.25">
      <c r="E84" s="191"/>
    </row>
    <row r="85" spans="4:5" x14ac:dyDescent="0.25">
      <c r="E85" s="191"/>
    </row>
    <row r="86" spans="4:5" x14ac:dyDescent="0.25">
      <c r="E86" s="191"/>
    </row>
    <row r="87" spans="4:5" x14ac:dyDescent="0.25">
      <c r="E87" s="191"/>
    </row>
    <row r="88" spans="4:5" x14ac:dyDescent="0.25">
      <c r="E88" s="191"/>
    </row>
    <row r="89" spans="4:5" x14ac:dyDescent="0.25">
      <c r="E89" s="191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2025-12-26T16:24:07Z</cp:lastPrinted>
  <dcterms:created xsi:type="dcterms:W3CDTF">1999-04-21T14:09:43Z</dcterms:created>
  <dcterms:modified xsi:type="dcterms:W3CDTF">2025-12-26T16:45:59Z</dcterms:modified>
</cp:coreProperties>
</file>