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02 Estimates\01 Estimates\"/>
    </mc:Choice>
  </mc:AlternateContent>
  <xr:revisionPtr revIDLastSave="0" documentId="13_ncr:1_{CF8DDF9E-5171-4DC2-8D32-B0D27C268363}" xr6:coauthVersionLast="47" xr6:coauthVersionMax="47" xr10:uidLastSave="{00000000-0000-0000-0000-000000000000}"/>
  <bookViews>
    <workbookView xWindow="28680" yWindow="-120" windowWidth="29040" windowHeight="15840" tabRatio="900" xr2:uid="{00000000-000D-0000-FFFF-FFFF00000000}"/>
  </bookViews>
  <sheets>
    <sheet name="PROJECT SUMMARY" sheetId="36" r:id="rId1"/>
    <sheet name="PROJECT BREAKDOWN" sheetId="2" r:id="rId2"/>
    <sheet name="DIV 21 FIRE SUPPRESSION" sheetId="17" state="hidden" r:id="rId3"/>
  </sheets>
  <definedNames>
    <definedName name="_xleta.SUM" hidden="1" xlm="1">#NAME?</definedName>
    <definedName name="_xlnm.Print_Area" localSheetId="1">'PROJECT BREAKDOWN'!$A$1:$AL$94</definedName>
    <definedName name="_xlnm.Print_Area" localSheetId="0">'PROJECT SUMMARY'!$A$1:$L$121</definedName>
    <definedName name="_xlnm.Print_Titles" localSheetId="1">'PROJECT BREAKDOWN'!$13:$13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L91" i="2" l="1"/>
  <c r="J66" i="36" l="1"/>
  <c r="D65" i="36" l="1"/>
  <c r="K121" i="36" l="1"/>
  <c r="J70" i="36"/>
  <c r="J76" i="36" l="1"/>
  <c r="J75" i="36" l="1"/>
  <c r="AM91" i="2" l="1"/>
  <c r="AM85" i="2"/>
  <c r="AM79" i="2"/>
  <c r="AM77" i="2"/>
  <c r="AM69" i="2"/>
  <c r="AM63" i="2"/>
  <c r="AM51" i="2"/>
  <c r="AM46" i="2"/>
  <c r="AM43" i="2"/>
  <c r="AM38" i="2"/>
  <c r="AM36" i="2"/>
  <c r="AM34" i="2"/>
  <c r="AM32" i="2"/>
  <c r="AM15" i="2"/>
  <c r="J56" i="36"/>
  <c r="J47" i="36" l="1"/>
  <c r="J48" i="36"/>
  <c r="D41" i="36" l="1"/>
  <c r="J34" i="36" l="1"/>
  <c r="J33" i="36" s="1"/>
  <c r="AL26" i="2" l="1"/>
  <c r="F133" i="2" l="1"/>
  <c r="F129" i="2"/>
  <c r="F126" i="2"/>
  <c r="F124" i="2"/>
  <c r="F120" i="2"/>
  <c r="F119" i="2"/>
  <c r="F117" i="2"/>
  <c r="F113" i="2"/>
  <c r="D132" i="2"/>
  <c r="K114" i="36" l="1"/>
  <c r="J107" i="36"/>
  <c r="F107" i="36"/>
  <c r="D105" i="36"/>
  <c r="F105" i="36" s="1"/>
  <c r="K104" i="36"/>
  <c r="K105" i="36" s="1"/>
  <c r="K106" i="36" s="1"/>
  <c r="D103" i="36"/>
  <c r="F103" i="36" s="1"/>
  <c r="J98" i="36"/>
  <c r="J97" i="36"/>
  <c r="B99" i="36"/>
  <c r="B98" i="36"/>
  <c r="K96" i="36"/>
  <c r="J96" i="36"/>
  <c r="B97" i="36"/>
  <c r="B96" i="36"/>
  <c r="G92" i="36"/>
  <c r="F92" i="36"/>
  <c r="E92" i="36"/>
  <c r="J91" i="36"/>
  <c r="J90" i="36"/>
  <c r="J88" i="36"/>
  <c r="J87" i="36"/>
  <c r="J86" i="36"/>
  <c r="J85" i="36"/>
  <c r="J84" i="36"/>
  <c r="J82" i="36"/>
  <c r="J81" i="36"/>
  <c r="J80" i="36"/>
  <c r="J79" i="36"/>
  <c r="J78" i="36"/>
  <c r="J74" i="36"/>
  <c r="J73" i="36"/>
  <c r="J72" i="36"/>
  <c r="J69" i="36"/>
  <c r="J68" i="36" s="1"/>
  <c r="J67" i="36"/>
  <c r="J65" i="36"/>
  <c r="J64" i="36"/>
  <c r="J63" i="36"/>
  <c r="J61" i="36"/>
  <c r="J60" i="36"/>
  <c r="J59" i="36"/>
  <c r="J58" i="36"/>
  <c r="J57" i="36"/>
  <c r="J55" i="36"/>
  <c r="J54" i="36"/>
  <c r="D92" i="36"/>
  <c r="J51" i="36"/>
  <c r="J49" i="36"/>
  <c r="J46" i="36"/>
  <c r="J44" i="36"/>
  <c r="J43" i="36"/>
  <c r="J41" i="36"/>
  <c r="J40" i="36"/>
  <c r="J39" i="36"/>
  <c r="D104" i="36"/>
  <c r="F104" i="36" s="1"/>
  <c r="J36" i="36"/>
  <c r="J35" i="36" s="1"/>
  <c r="J32" i="36"/>
  <c r="J31" i="36" s="1"/>
  <c r="J30" i="36"/>
  <c r="J29" i="36"/>
  <c r="J28" i="36"/>
  <c r="J27" i="36"/>
  <c r="J26" i="36"/>
  <c r="J25" i="36"/>
  <c r="J24" i="36"/>
  <c r="J23" i="36"/>
  <c r="J22" i="36"/>
  <c r="J21" i="36"/>
  <c r="J20" i="36"/>
  <c r="J19" i="36"/>
  <c r="J18" i="36"/>
  <c r="J17" i="36"/>
  <c r="J16" i="36"/>
  <c r="J15" i="36"/>
  <c r="K10" i="36"/>
  <c r="K70" i="36" l="1"/>
  <c r="K66" i="36"/>
  <c r="K35" i="36"/>
  <c r="K56" i="36"/>
  <c r="K76" i="36"/>
  <c r="K75" i="36"/>
  <c r="K48" i="36"/>
  <c r="K47" i="36"/>
  <c r="K11" i="36"/>
  <c r="L20" i="36" s="1"/>
  <c r="K34" i="36"/>
  <c r="K33" i="36"/>
  <c r="L31" i="36"/>
  <c r="J42" i="36"/>
  <c r="D106" i="36"/>
  <c r="F106" i="36" s="1"/>
  <c r="K25" i="36"/>
  <c r="K57" i="36"/>
  <c r="K41" i="36"/>
  <c r="K79" i="36"/>
  <c r="K17" i="36"/>
  <c r="K29" i="36"/>
  <c r="K61" i="36"/>
  <c r="K81" i="36"/>
  <c r="L27" i="36"/>
  <c r="K59" i="36"/>
  <c r="K21" i="36"/>
  <c r="K67" i="36"/>
  <c r="K86" i="36"/>
  <c r="J71" i="36"/>
  <c r="K88" i="36"/>
  <c r="J105" i="36"/>
  <c r="L105" i="36" s="1"/>
  <c r="J14" i="36"/>
  <c r="K14" i="36" s="1"/>
  <c r="J103" i="36"/>
  <c r="L103" i="36" s="1"/>
  <c r="K107" i="36"/>
  <c r="L107" i="36" s="1"/>
  <c r="K85" i="36"/>
  <c r="K63" i="36"/>
  <c r="J62" i="36"/>
  <c r="L39" i="36"/>
  <c r="L74" i="36"/>
  <c r="J77" i="36"/>
  <c r="K78" i="36"/>
  <c r="K65" i="36"/>
  <c r="J104" i="36"/>
  <c r="L104" i="36" s="1"/>
  <c r="K39" i="36"/>
  <c r="K43" i="36"/>
  <c r="J53" i="36"/>
  <c r="J50" i="36" s="1"/>
  <c r="J89" i="36"/>
  <c r="K18" i="36"/>
  <c r="K22" i="36"/>
  <c r="K26" i="36"/>
  <c r="K30" i="36"/>
  <c r="K36" i="36"/>
  <c r="K58" i="36"/>
  <c r="H92" i="36"/>
  <c r="D102" i="36"/>
  <c r="K72" i="36"/>
  <c r="K44" i="36"/>
  <c r="K19" i="36"/>
  <c r="K27" i="36"/>
  <c r="K54" i="36"/>
  <c r="K90" i="36"/>
  <c r="K97" i="36"/>
  <c r="J83" i="36"/>
  <c r="K40" i="36"/>
  <c r="K49" i="36"/>
  <c r="K82" i="36"/>
  <c r="K15" i="36"/>
  <c r="K23" i="36"/>
  <c r="K31" i="36"/>
  <c r="J45" i="36"/>
  <c r="K73" i="36"/>
  <c r="K20" i="36"/>
  <c r="K32" i="36"/>
  <c r="K60" i="36"/>
  <c r="K16" i="36"/>
  <c r="K24" i="36"/>
  <c r="K28" i="36"/>
  <c r="K55" i="36"/>
  <c r="K87" i="36"/>
  <c r="K91" i="36"/>
  <c r="J38" i="36"/>
  <c r="K64" i="36"/>
  <c r="K69" i="36"/>
  <c r="K74" i="36"/>
  <c r="K51" i="36"/>
  <c r="K46" i="36"/>
  <c r="K80" i="36"/>
  <c r="K84" i="36"/>
  <c r="L17" i="36" l="1"/>
  <c r="L29" i="36"/>
  <c r="L79" i="36"/>
  <c r="L15" i="36"/>
  <c r="L41" i="36"/>
  <c r="L91" i="36"/>
  <c r="L70" i="36"/>
  <c r="L66" i="36"/>
  <c r="L72" i="36"/>
  <c r="K98" i="36"/>
  <c r="L88" i="36"/>
  <c r="L58" i="36"/>
  <c r="L51" i="36"/>
  <c r="L71" i="36"/>
  <c r="L84" i="36"/>
  <c r="L23" i="36"/>
  <c r="L43" i="36"/>
  <c r="L59" i="36"/>
  <c r="L44" i="36"/>
  <c r="L64" i="36"/>
  <c r="L28" i="36"/>
  <c r="L78" i="36"/>
  <c r="L82" i="36"/>
  <c r="L25" i="36"/>
  <c r="L18" i="36"/>
  <c r="L35" i="36"/>
  <c r="L65" i="36"/>
  <c r="L67" i="36"/>
  <c r="L49" i="36"/>
  <c r="L46" i="36"/>
  <c r="L42" i="36"/>
  <c r="L54" i="36"/>
  <c r="L22" i="36"/>
  <c r="L16" i="36"/>
  <c r="L69" i="36"/>
  <c r="L61" i="36"/>
  <c r="L26" i="36"/>
  <c r="L24" i="36"/>
  <c r="L57" i="36"/>
  <c r="L30" i="36"/>
  <c r="L55" i="36"/>
  <c r="L63" i="36"/>
  <c r="L36" i="36"/>
  <c r="L87" i="36"/>
  <c r="L73" i="36"/>
  <c r="L56" i="36"/>
  <c r="L76" i="36"/>
  <c r="L75" i="36"/>
  <c r="L85" i="36"/>
  <c r="L21" i="36"/>
  <c r="L32" i="36"/>
  <c r="L86" i="36"/>
  <c r="L81" i="36"/>
  <c r="L40" i="36"/>
  <c r="L60" i="36"/>
  <c r="L80" i="36"/>
  <c r="L19" i="36"/>
  <c r="L90" i="36"/>
  <c r="L47" i="36"/>
  <c r="L48" i="36"/>
  <c r="L33" i="36"/>
  <c r="L34" i="36"/>
  <c r="K42" i="36"/>
  <c r="J106" i="36"/>
  <c r="L106" i="36" s="1"/>
  <c r="K71" i="36"/>
  <c r="L14" i="36"/>
  <c r="L38" i="36"/>
  <c r="K38" i="36"/>
  <c r="J37" i="36"/>
  <c r="L53" i="36"/>
  <c r="K53" i="36"/>
  <c r="L77" i="36"/>
  <c r="K77" i="36"/>
  <c r="L45" i="36"/>
  <c r="K45" i="36"/>
  <c r="L89" i="36"/>
  <c r="K89" i="36"/>
  <c r="J102" i="36"/>
  <c r="F102" i="36"/>
  <c r="F108" i="36" s="1"/>
  <c r="L83" i="36"/>
  <c r="K83" i="36"/>
  <c r="L50" i="36"/>
  <c r="K50" i="36"/>
  <c r="L68" i="36"/>
  <c r="K68" i="36"/>
  <c r="L62" i="36"/>
  <c r="K62" i="36"/>
  <c r="L102" i="36" l="1"/>
  <c r="L108" i="36" s="1"/>
  <c r="J108" i="36"/>
  <c r="D113" i="36" s="1"/>
  <c r="L37" i="36"/>
  <c r="K37" i="36"/>
  <c r="K113" i="36" l="1"/>
  <c r="D115" i="36"/>
  <c r="K115" i="36" s="1"/>
  <c r="E116" i="36" l="1"/>
  <c r="E117" i="36" l="1"/>
  <c r="L117" i="36" s="1"/>
  <c r="L116" i="36"/>
  <c r="L119" i="36" l="1"/>
  <c r="L121" i="36" s="1"/>
  <c r="E119" i="36"/>
  <c r="L109" i="36" l="1"/>
  <c r="J92" i="36" s="1"/>
  <c r="K92" i="36" s="1"/>
  <c r="AL92" i="2"/>
  <c r="AL86" i="2"/>
  <c r="AL87" i="2"/>
  <c r="AL88" i="2"/>
  <c r="AL89" i="2"/>
  <c r="AL85" i="2"/>
  <c r="AL80" i="2"/>
  <c r="AL81" i="2"/>
  <c r="AL82" i="2"/>
  <c r="AL83" i="2"/>
  <c r="AL79" i="2"/>
  <c r="AL77" i="2"/>
  <c r="AL70" i="2"/>
  <c r="AL69" i="2"/>
  <c r="AL64" i="2"/>
  <c r="AL65" i="2"/>
  <c r="AL66" i="2"/>
  <c r="AL67" i="2"/>
  <c r="AL63" i="2"/>
  <c r="AL61" i="2"/>
  <c r="AL52" i="2"/>
  <c r="AL53" i="2"/>
  <c r="AL54" i="2"/>
  <c r="AL55" i="2"/>
  <c r="AL56" i="2"/>
  <c r="AL57" i="2"/>
  <c r="AL58" i="2"/>
  <c r="AL59" i="2"/>
  <c r="AL51" i="2"/>
  <c r="AL47" i="2"/>
  <c r="AL48" i="2"/>
  <c r="AL49" i="2"/>
  <c r="AL46" i="2"/>
  <c r="AL44" i="2"/>
  <c r="AL43" i="2"/>
  <c r="AL39" i="2"/>
  <c r="AL40" i="2"/>
  <c r="AL41" i="2"/>
  <c r="AL38" i="2"/>
  <c r="AL36" i="2"/>
  <c r="AL34" i="2"/>
  <c r="AL32" i="2"/>
  <c r="AL16" i="2"/>
  <c r="AL17" i="2"/>
  <c r="AL18" i="2"/>
  <c r="AL19" i="2"/>
  <c r="AL20" i="2"/>
  <c r="AL21" i="2"/>
  <c r="AL22" i="2"/>
  <c r="AL23" i="2"/>
  <c r="AL24" i="2"/>
  <c r="AL25" i="2"/>
  <c r="AL27" i="2"/>
  <c r="AL28" i="2"/>
  <c r="AL30" i="2"/>
  <c r="AL15" i="2"/>
  <c r="D135" i="2"/>
  <c r="F135" i="2" s="1"/>
  <c r="D134" i="2"/>
  <c r="F134" i="2" s="1"/>
  <c r="D133" i="2"/>
  <c r="F132" i="2"/>
  <c r="D131" i="2"/>
  <c r="D130" i="2"/>
  <c r="F130" i="2" s="1"/>
  <c r="G130" i="2" s="1"/>
  <c r="D129" i="2"/>
  <c r="D128" i="2"/>
  <c r="D127" i="2"/>
  <c r="F127" i="2" s="1"/>
  <c r="G127" i="2" s="1"/>
  <c r="D126" i="2"/>
  <c r="D125" i="2"/>
  <c r="F125" i="2" s="1"/>
  <c r="D124" i="2"/>
  <c r="G124" i="2" s="1"/>
  <c r="D123" i="2"/>
  <c r="F123" i="2" s="1"/>
  <c r="D122" i="2"/>
  <c r="F122" i="2" s="1"/>
  <c r="D121" i="2"/>
  <c r="F121" i="2" s="1"/>
  <c r="D120" i="2"/>
  <c r="D119" i="2"/>
  <c r="D118" i="2"/>
  <c r="D117" i="2"/>
  <c r="D116" i="2"/>
  <c r="D115" i="2"/>
  <c r="F115" i="2" s="1"/>
  <c r="G115" i="2" s="1"/>
  <c r="D114" i="2"/>
  <c r="F114" i="2" s="1"/>
  <c r="D113" i="2"/>
  <c r="D112" i="2"/>
  <c r="F112" i="2" s="1"/>
  <c r="G112" i="2" s="1"/>
  <c r="D110" i="2"/>
  <c r="F110" i="2" s="1"/>
  <c r="D109" i="2"/>
  <c r="D108" i="2"/>
  <c r="F108" i="2" s="1"/>
  <c r="D107" i="2"/>
  <c r="L93" i="2"/>
  <c r="I93" i="2"/>
  <c r="AK93" i="2"/>
  <c r="AJ93" i="2"/>
  <c r="AI93" i="2"/>
  <c r="AH93" i="2"/>
  <c r="AG93" i="2"/>
  <c r="AF93" i="2"/>
  <c r="AE93" i="2"/>
  <c r="AD93" i="2"/>
  <c r="AC93" i="2"/>
  <c r="AB93" i="2"/>
  <c r="AA93" i="2"/>
  <c r="Z93" i="2"/>
  <c r="Y93" i="2"/>
  <c r="X93" i="2"/>
  <c r="W93" i="2"/>
  <c r="V93" i="2"/>
  <c r="U93" i="2"/>
  <c r="T93" i="2"/>
  <c r="S93" i="2"/>
  <c r="R93" i="2"/>
  <c r="Q93" i="2"/>
  <c r="P93" i="2"/>
  <c r="O93" i="2"/>
  <c r="M29" i="2"/>
  <c r="D111" i="2" s="1"/>
  <c r="F111" i="2" s="1"/>
  <c r="G111" i="2" s="1"/>
  <c r="F118" i="2" l="1"/>
  <c r="G118" i="2" s="1"/>
  <c r="L92" i="36"/>
  <c r="G114" i="2"/>
  <c r="AL29" i="2"/>
  <c r="AL93" i="2" s="1"/>
  <c r="G133" i="2"/>
  <c r="G121" i="2"/>
  <c r="G108" i="2"/>
  <c r="G120" i="2"/>
  <c r="G132" i="2"/>
  <c r="F109" i="2"/>
  <c r="G109" i="2" s="1"/>
  <c r="G128" i="2"/>
  <c r="G126" i="2"/>
  <c r="F131" i="2"/>
  <c r="G131" i="2" s="1"/>
  <c r="G119" i="2"/>
  <c r="F107" i="2"/>
  <c r="G107" i="2" s="1"/>
  <c r="G125" i="2"/>
  <c r="G113" i="2"/>
  <c r="G117" i="2"/>
  <c r="F128" i="2"/>
  <c r="F116" i="2"/>
  <c r="G116" i="2" s="1"/>
  <c r="G134" i="2"/>
  <c r="G122" i="2"/>
  <c r="G110" i="2"/>
  <c r="G123" i="2"/>
  <c r="G129" i="2"/>
  <c r="G135" i="2"/>
  <c r="K93" i="2"/>
  <c r="M93" i="2"/>
  <c r="N93" i="2"/>
  <c r="J93" i="2" l="1"/>
  <c r="H93" i="2" l="1"/>
  <c r="D93" i="2" l="1"/>
  <c r="J3" i="17" l="1"/>
  <c r="J2" i="17" s="1"/>
  <c r="B99" i="2" l="1"/>
  <c r="B98" i="2"/>
  <c r="E93" i="2" l="1"/>
  <c r="G93" i="2"/>
  <c r="D103" i="2" l="1"/>
  <c r="D102" i="2"/>
  <c r="D105" i="2"/>
  <c r="F103" i="2" l="1"/>
  <c r="G103" i="2" s="1"/>
  <c r="F105" i="2"/>
  <c r="G105" i="2" s="1"/>
  <c r="F102" i="2"/>
  <c r="G102" i="2" s="1"/>
  <c r="D106" i="2" l="1"/>
  <c r="F106" i="2" l="1"/>
  <c r="G106" i="2" s="1"/>
  <c r="D104" i="2" l="1"/>
  <c r="D137" i="2" s="1"/>
  <c r="F104" i="2" l="1"/>
  <c r="G104" i="2"/>
  <c r="G137" i="2" s="1"/>
  <c r="F137" i="2" l="1"/>
  <c r="F93" i="2" l="1"/>
</calcChain>
</file>

<file path=xl/sharedStrings.xml><?xml version="1.0" encoding="utf-8"?>
<sst xmlns="http://schemas.openxmlformats.org/spreadsheetml/2006/main" count="731" uniqueCount="293">
  <si>
    <t>GENERAL REQUIREMENTS</t>
  </si>
  <si>
    <t>MUD Fees</t>
  </si>
  <si>
    <t>Labor</t>
  </si>
  <si>
    <t>Material</t>
  </si>
  <si>
    <t>Other</t>
  </si>
  <si>
    <t>Subcontractor</t>
  </si>
  <si>
    <t>LABOR</t>
  </si>
  <si>
    <t>TOTAL</t>
  </si>
  <si>
    <t>MASONRY</t>
  </si>
  <si>
    <t xml:space="preserve"> </t>
  </si>
  <si>
    <t>PROJECT COST SUMMARY</t>
  </si>
  <si>
    <t>Project:</t>
  </si>
  <si>
    <t>PHASE</t>
  </si>
  <si>
    <t>DESCRIPTION</t>
  </si>
  <si>
    <t>ALLOW.</t>
  </si>
  <si>
    <t>MATERIAL</t>
  </si>
  <si>
    <t>OTHER</t>
  </si>
  <si>
    <t>SUBCONT.</t>
  </si>
  <si>
    <t>COST/SF</t>
  </si>
  <si>
    <t>METAL</t>
  </si>
  <si>
    <t>CARPENTRY</t>
  </si>
  <si>
    <t>MOISTURE/THERMAL PROT.</t>
  </si>
  <si>
    <t>FINISHES</t>
  </si>
  <si>
    <t>Painting</t>
  </si>
  <si>
    <t>SPECIALTIES</t>
  </si>
  <si>
    <t>FURNISHINGS</t>
  </si>
  <si>
    <t>SPECIAL CONSTRUCTION</t>
  </si>
  <si>
    <t>PROJECT COST SUMMARY---MARKUP ANALYSIS</t>
  </si>
  <si>
    <t>Location:</t>
  </si>
  <si>
    <t>Date:</t>
  </si>
  <si>
    <t>MARKUP ADJUSTMENTS</t>
  </si>
  <si>
    <t>DIR. COST</t>
  </si>
  <si>
    <t>MARKUP</t>
  </si>
  <si>
    <t>ACTUAL COST</t>
  </si>
  <si>
    <t>FACTOR</t>
  </si>
  <si>
    <t>ADJ TOT.</t>
  </si>
  <si>
    <t>Allowance</t>
  </si>
  <si>
    <t>Subcont.</t>
  </si>
  <si>
    <t>BID</t>
  </si>
  <si>
    <t>TOTAL BID COMPUTATION</t>
  </si>
  <si>
    <t>LOT MARKUP DEDUCTED</t>
  </si>
  <si>
    <t>LOT MARKUP INCLUDED</t>
  </si>
  <si>
    <t>Total Direct Costs</t>
  </si>
  <si>
    <t>Indirect Cost Markup</t>
  </si>
  <si>
    <t>General &amp; Administrative Markup</t>
  </si>
  <si>
    <t>SUBTOT.</t>
  </si>
  <si>
    <t>Profit</t>
  </si>
  <si>
    <t>Deduct of Lot Markup</t>
  </si>
  <si>
    <t>Marketing Fee-With Lot</t>
  </si>
  <si>
    <t>COST/UN</t>
  </si>
  <si>
    <t>Drywall</t>
  </si>
  <si>
    <t>MAIN LEVEL</t>
  </si>
  <si>
    <t>Plumbing Fixtures</t>
  </si>
  <si>
    <t>Windows</t>
  </si>
  <si>
    <t xml:space="preserve">   </t>
  </si>
  <si>
    <t>DIVISION</t>
  </si>
  <si>
    <t>General &amp; Admin Markup</t>
  </si>
  <si>
    <t>Equipment</t>
  </si>
  <si>
    <t>Interior Wood Doors</t>
  </si>
  <si>
    <t>Wood Framing</t>
  </si>
  <si>
    <t>TOTAL FINISHED SQUARE FEET</t>
  </si>
  <si>
    <t>Sale Tax Matl.</t>
  </si>
  <si>
    <t>NO MARK-UP TOTAL</t>
  </si>
  <si>
    <t>LOCATION</t>
  </si>
  <si>
    <t>DATE</t>
  </si>
  <si>
    <t>LOT</t>
  </si>
  <si>
    <t>ZONING</t>
  </si>
  <si>
    <t>Waterproofing/Passive Radon</t>
  </si>
  <si>
    <t>McNeil Company</t>
  </si>
  <si>
    <t>Fireplace Facings</t>
  </si>
  <si>
    <t>EXISTING CONDITIONS</t>
  </si>
  <si>
    <t>Demolition</t>
  </si>
  <si>
    <t>Wood Interior Trim</t>
  </si>
  <si>
    <t>Insulation</t>
  </si>
  <si>
    <t>Front Door</t>
  </si>
  <si>
    <t>Floor Tile</t>
  </si>
  <si>
    <t>Tile Backsplash</t>
  </si>
  <si>
    <t>Wall Tile/Columns</t>
  </si>
  <si>
    <t>Shower/Tub Tile</t>
  </si>
  <si>
    <t>Wood Flooring</t>
  </si>
  <si>
    <t>Epoxy Flooring</t>
  </si>
  <si>
    <t>Carpet</t>
  </si>
  <si>
    <t>Storage Shelving</t>
  </si>
  <si>
    <t>Closets</t>
  </si>
  <si>
    <t>EQUIPMENT</t>
  </si>
  <si>
    <t>MANAGER</t>
  </si>
  <si>
    <t>PROJECT</t>
  </si>
  <si>
    <t>Art Glass</t>
  </si>
  <si>
    <t>Window Treatments</t>
  </si>
  <si>
    <t>Sauna</t>
  </si>
  <si>
    <t>Fire Suppression (Sprinklers)</t>
  </si>
  <si>
    <t>Plumbing</t>
  </si>
  <si>
    <t>Water Filtration System</t>
  </si>
  <si>
    <t>HVAC</t>
  </si>
  <si>
    <t>Duct Cleaning</t>
  </si>
  <si>
    <t>Lighting Control System</t>
  </si>
  <si>
    <t>CONTIGENCY</t>
  </si>
  <si>
    <t>Contigency</t>
  </si>
  <si>
    <t>Arch/Engr Fees (Separate Agreement)</t>
  </si>
  <si>
    <t>Superintendent</t>
  </si>
  <si>
    <t>Bldg. Permit/Parks/Trail/Tech Fees</t>
  </si>
  <si>
    <t>Builders Risk</t>
  </si>
  <si>
    <t>General Liability</t>
  </si>
  <si>
    <t>Testing/Inspections</t>
  </si>
  <si>
    <t>Small Tools/Supply/Rent</t>
  </si>
  <si>
    <t>Sales Tax 7% (Material Only)</t>
  </si>
  <si>
    <t>McNeil Company Builders</t>
  </si>
  <si>
    <t>Lot:</t>
  </si>
  <si>
    <t>FIRE SUPPRESSION</t>
  </si>
  <si>
    <t>Safety Supplies</t>
  </si>
  <si>
    <t>Residential Appliance</t>
  </si>
  <si>
    <t>Security System/Fire Protection</t>
  </si>
  <si>
    <t>Audio-Visual Systems/Structured Wire</t>
  </si>
  <si>
    <t>Warranties</t>
  </si>
  <si>
    <t>Temporary Utilities</t>
  </si>
  <si>
    <t>Cleaning &amp; Waste Management (Dumpsters)</t>
  </si>
  <si>
    <t>Countertop Allowance</t>
  </si>
  <si>
    <t>DOORS &amp; WINDOWS</t>
  </si>
  <si>
    <t xml:space="preserve">Finish Hardware Allowance </t>
  </si>
  <si>
    <t>Wall Coverings/Faux Finishing</t>
  </si>
  <si>
    <t>Motorized Shades</t>
  </si>
  <si>
    <t>22-23</t>
  </si>
  <si>
    <t>PLUMBING/HVAC SYSTEMS</t>
  </si>
  <si>
    <t>ELECTRICAL &amp; LOW VOLTAGE</t>
  </si>
  <si>
    <t>26-28</t>
  </si>
  <si>
    <t>01.120</t>
  </si>
  <si>
    <t>01.205</t>
  </si>
  <si>
    <t>01.214</t>
  </si>
  <si>
    <t>01.230</t>
  </si>
  <si>
    <t>01.235</t>
  </si>
  <si>
    <t>01.253</t>
  </si>
  <si>
    <t>01.452</t>
  </si>
  <si>
    <t>01.501</t>
  </si>
  <si>
    <t>01.560</t>
  </si>
  <si>
    <t>01.740</t>
  </si>
  <si>
    <t>01.810</t>
  </si>
  <si>
    <t>01.830</t>
  </si>
  <si>
    <t>02.010</t>
  </si>
  <si>
    <t>05.120</t>
  </si>
  <si>
    <t>Structural Steel Material</t>
  </si>
  <si>
    <t>06.110</t>
  </si>
  <si>
    <t>06.380</t>
  </si>
  <si>
    <t>06.460</t>
  </si>
  <si>
    <t>06.612</t>
  </si>
  <si>
    <t>07.130</t>
  </si>
  <si>
    <t>07.210</t>
  </si>
  <si>
    <t>08.140</t>
  </si>
  <si>
    <t>08.500</t>
  </si>
  <si>
    <t>08.817</t>
  </si>
  <si>
    <t>09.200</t>
  </si>
  <si>
    <t>09.640</t>
  </si>
  <si>
    <t>09.672</t>
  </si>
  <si>
    <t>09.680</t>
  </si>
  <si>
    <t>09.720</t>
  </si>
  <si>
    <t>09.910</t>
  </si>
  <si>
    <t>10.050</t>
  </si>
  <si>
    <t>10.310</t>
  </si>
  <si>
    <t>12.170</t>
  </si>
  <si>
    <t>12.200</t>
  </si>
  <si>
    <t>12.250</t>
  </si>
  <si>
    <t>22.050</t>
  </si>
  <si>
    <t>22.400</t>
  </si>
  <si>
    <t>23.050</t>
  </si>
  <si>
    <t>23.400</t>
  </si>
  <si>
    <t>26.050</t>
  </si>
  <si>
    <t>26.570</t>
  </si>
  <si>
    <t>27.410</t>
  </si>
  <si>
    <t>28.070</t>
  </si>
  <si>
    <t>50.050</t>
  </si>
  <si>
    <t>50.070</t>
  </si>
  <si>
    <t>01.531</t>
  </si>
  <si>
    <t>Technology</t>
  </si>
  <si>
    <t>01.170</t>
  </si>
  <si>
    <t>Transportation - Pickup/Deliveries</t>
  </si>
  <si>
    <t>Temporary Barriers/Enclosures/Protection</t>
  </si>
  <si>
    <t>TOTALS</t>
  </si>
  <si>
    <t>01.540</t>
  </si>
  <si>
    <t>01.840</t>
  </si>
  <si>
    <t>Punchlist</t>
  </si>
  <si>
    <t>Mirrors/Glass Inserts/Shower Doors</t>
  </si>
  <si>
    <t>3435 N Circle, Omaha, NE</t>
  </si>
  <si>
    <t>December 2025</t>
  </si>
  <si>
    <t>Tile</t>
  </si>
  <si>
    <t>09.300</t>
  </si>
  <si>
    <t>option</t>
  </si>
  <si>
    <t>Electrical (includes electrical demo)</t>
  </si>
  <si>
    <t>Fireplaces (door replacement only)</t>
  </si>
  <si>
    <t>TOTAL SF UNDER ROOF</t>
  </si>
  <si>
    <t>Kitchen Wing</t>
  </si>
  <si>
    <t>Primary Suite</t>
  </si>
  <si>
    <t>Bath 2</t>
  </si>
  <si>
    <t>Bath 2 Shower</t>
  </si>
  <si>
    <t>Bath 3 Shower</t>
  </si>
  <si>
    <t>Bath 3</t>
  </si>
  <si>
    <t>matches estimate</t>
  </si>
  <si>
    <t>13.174</t>
  </si>
  <si>
    <t>04.210</t>
  </si>
  <si>
    <t>Brick (repair)</t>
  </si>
  <si>
    <t>08.178</t>
  </si>
  <si>
    <t>Front Door Allowance</t>
  </si>
  <si>
    <t>*matches estimate</t>
  </si>
  <si>
    <t>Bath 2 - New Cab</t>
  </si>
  <si>
    <t>Bath 3 - New Cab</t>
  </si>
  <si>
    <t>Decorative Muntins - TBD</t>
  </si>
  <si>
    <t>Change Tub Selection</t>
  </si>
  <si>
    <t>Heated Floor - Primary Bath</t>
  </si>
  <si>
    <t>Pantry to be painted</t>
  </si>
  <si>
    <t>New cabs in Hearth Room - TBD</t>
  </si>
  <si>
    <t>New carpet at curved stairs - up</t>
  </si>
  <si>
    <t>New carpet at curved stairs - down</t>
  </si>
  <si>
    <t>New wall mouldings - Foyer</t>
  </si>
  <si>
    <t>New wall mouldings - Great Room</t>
  </si>
  <si>
    <t>New flooring Great Room - carpet</t>
  </si>
  <si>
    <t>Reframe steps to Great Room</t>
  </si>
  <si>
    <t>New Foyer Chandelier</t>
  </si>
  <si>
    <t>Balcony Sconces</t>
  </si>
  <si>
    <t>Balcony wall mouldings</t>
  </si>
  <si>
    <t xml:space="preserve">Paint Upper Level (GR, Foyer, Balcony) </t>
  </si>
  <si>
    <t>Re-finish stair parts - TBD</t>
  </si>
  <si>
    <t>New carpet at UL</t>
  </si>
  <si>
    <t>Paint Lower Level</t>
  </si>
  <si>
    <t>New carpet at LL</t>
  </si>
  <si>
    <t>Storage Shelving in LL Mech/Stor.</t>
  </si>
  <si>
    <t>New Hardware at LL &amp; UL</t>
  </si>
  <si>
    <t>AV Systems</t>
  </si>
  <si>
    <t>TV's</t>
  </si>
  <si>
    <t>Lighting Control - TBD</t>
  </si>
  <si>
    <t>by owner</t>
  </si>
  <si>
    <t>Bath 2 - New Cabinet</t>
  </si>
  <si>
    <t>Bath 3 - New Cabinet</t>
  </si>
  <si>
    <t>Pantry to be Painted</t>
  </si>
  <si>
    <t>New Cabinets at Hearth Room - TBD</t>
  </si>
  <si>
    <t>New Carpet at Curved Stairs - Up</t>
  </si>
  <si>
    <t>New Carpet at Curved Stairs - Down</t>
  </si>
  <si>
    <t>New Wall Mouldings - Foyer</t>
  </si>
  <si>
    <t>New Wall Mouldings - Great Room</t>
  </si>
  <si>
    <t>New Flooring in Great Room - Carpet</t>
  </si>
  <si>
    <t>Reframe Steps to Great Room</t>
  </si>
  <si>
    <t>New Balcony Sconces</t>
  </si>
  <si>
    <t>Balcony Wall Mouldings</t>
  </si>
  <si>
    <t>Paint Upper Level (GR, Foyer, Balcony)</t>
  </si>
  <si>
    <t>New carpet UL</t>
  </si>
  <si>
    <t>Paint LL</t>
  </si>
  <si>
    <t>Storage Shelving in LL Mech/Storage</t>
  </si>
  <si>
    <t>New Hardware at UL &amp; LL</t>
  </si>
  <si>
    <t>Refinish Stair Parts - TBD</t>
  </si>
  <si>
    <t>FEE TOTAL</t>
  </si>
  <si>
    <t>COST +FEE</t>
  </si>
  <si>
    <t>Wood Residence - Final Scope</t>
  </si>
  <si>
    <t>Wood - Final Scope</t>
  </si>
  <si>
    <t>Wood - Final Scope (Breakdown)</t>
  </si>
  <si>
    <t>matches # below</t>
  </si>
  <si>
    <t>FINISHED COST/SF</t>
  </si>
  <si>
    <t>UNDER ROOF</t>
  </si>
  <si>
    <t>Allowances</t>
  </si>
  <si>
    <t>excel estimate does NOT match the book ($1158 less in the book) - $494,608</t>
  </si>
  <si>
    <t>matches estimate / book</t>
  </si>
  <si>
    <t>matches book</t>
  </si>
  <si>
    <t>auto math off by $1, $4874</t>
  </si>
  <si>
    <t>auto math off by $1, $5725</t>
  </si>
  <si>
    <t>auto math off by $1, $7253</t>
  </si>
  <si>
    <t>auto math off by $1, $8006</t>
  </si>
  <si>
    <t>auto math off by $1, $4552</t>
  </si>
  <si>
    <t>auto math off by $1, $30,000</t>
  </si>
  <si>
    <t>auto math off by $1, $50,000</t>
  </si>
  <si>
    <t>auto math off by $1, $66,115</t>
  </si>
  <si>
    <t>matches BOOK</t>
  </si>
  <si>
    <t>PROJECT COST BREAKDOWN</t>
  </si>
  <si>
    <t>Cabinetry Allowance</t>
  </si>
  <si>
    <t>Interior Wood Doors Allowance</t>
  </si>
  <si>
    <t>Windows - existing</t>
  </si>
  <si>
    <t>Mirrors/Glass Inserts/Shower Doors Allowance</t>
  </si>
  <si>
    <t>Tile Allowances</t>
  </si>
  <si>
    <t>Wood Flooring Allowance</t>
  </si>
  <si>
    <t>Epoxy Flooring Allowance</t>
  </si>
  <si>
    <t>Carpet Allowance</t>
  </si>
  <si>
    <t>Fireplace Facings Allowance</t>
  </si>
  <si>
    <t>Closets Allowance</t>
  </si>
  <si>
    <t>Plumbing Fixtures Allowance</t>
  </si>
  <si>
    <t>TV's Allowance</t>
  </si>
  <si>
    <t>Residential Appliance Allowance</t>
  </si>
  <si>
    <t>Light Fixtures Allowance</t>
  </si>
  <si>
    <t>Lighting Control System Allowance</t>
  </si>
  <si>
    <t>Security System/Fire Protection Allowance</t>
  </si>
  <si>
    <t>Audio-Visual Systems/Structured Wire Allow.</t>
  </si>
  <si>
    <t>matches summary</t>
  </si>
  <si>
    <t>matches summary, adjusted contingency</t>
  </si>
  <si>
    <t>matches summary, adjusted to match book</t>
  </si>
  <si>
    <t>Existing Home Renovation</t>
  </si>
  <si>
    <t>adjusted cont.</t>
  </si>
  <si>
    <t>*matches estimate / book</t>
  </si>
  <si>
    <t>matches summary / book</t>
  </si>
  <si>
    <t>matches estimate - fee not applied, deducted in payapp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</si>
</sst>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5" formatCode="&quot;$&quot;#,##0_);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&quot;$&quot;* #,##0_);_(&quot;$&quot;* \(#,##0\);_(&quot;$&quot;* &quot;-&quot;??_);_(@_)"/>
    <numFmt numFmtId="167" formatCode="0.00_);[Red]\(0.00\)"/>
    <numFmt numFmtId="168" formatCode="&quot;$&quot;#,##0"/>
    <numFmt numFmtId="169" formatCode="_(* #,##0.000_);_(* \(#,##0.000\);_(* &quot;-&quot;??_);_(@_)"/>
    <numFmt numFmtId="170" formatCode="[$-409]mmmm\ d\,\ yyyy;@"/>
    <numFmt numFmtId="171" formatCode="0.0%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2"/>
      <color theme="3" tint="-0.249977111117893"/>
      <name val="Century Gothic"/>
      <family val="2"/>
    </font>
    <font>
      <b/>
      <i/>
      <sz val="11"/>
      <name val="Century Gothic"/>
      <family val="2"/>
    </font>
    <font>
      <b/>
      <i/>
      <sz val="16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1"/>
      <color theme="0"/>
      <name val="Century Gothic"/>
      <family val="2"/>
    </font>
    <font>
      <sz val="10"/>
      <color theme="0"/>
      <name val="Century Gothic"/>
      <family val="2"/>
    </font>
    <font>
      <b/>
      <sz val="10"/>
      <color theme="1"/>
      <name val="Century Gothic"/>
      <family val="2"/>
    </font>
    <font>
      <b/>
      <i/>
      <sz val="11"/>
      <color theme="0"/>
      <name val="Century Gothic"/>
      <family val="2"/>
    </font>
    <font>
      <b/>
      <sz val="11"/>
      <color theme="0"/>
      <name val="Century Gothic"/>
      <family val="2"/>
    </font>
    <font>
      <b/>
      <sz val="10"/>
      <color theme="0"/>
      <name val="Century Gothic"/>
      <family val="2"/>
    </font>
    <font>
      <b/>
      <u/>
      <sz val="10"/>
      <name val="Century Gothic"/>
      <family val="2"/>
    </font>
    <font>
      <b/>
      <sz val="12"/>
      <name val="Century Gothic"/>
      <family val="2"/>
    </font>
    <font>
      <sz val="9"/>
      <name val="Century Gothic"/>
      <family val="2"/>
    </font>
    <font>
      <i/>
      <sz val="11"/>
      <name val="Century Gothic"/>
      <family val="2"/>
    </font>
    <font>
      <sz val="10"/>
      <name val="Arial"/>
    </font>
    <font>
      <b/>
      <sz val="10"/>
      <color rgb="FFFF0000"/>
      <name val="Century Gothic"/>
      <family val="2"/>
    </font>
    <font>
      <b/>
      <sz val="11"/>
      <color rgb="FFFF0000"/>
      <name val="Century Gothic"/>
      <family val="2"/>
    </font>
    <font>
      <b/>
      <sz val="9"/>
      <name val="Century Gothic"/>
      <family val="2"/>
    </font>
    <font>
      <i/>
      <sz val="9"/>
      <name val="Century Gothic"/>
      <family val="2"/>
    </font>
    <font>
      <b/>
      <i/>
      <sz val="9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E9B12"/>
        <bgColor indexed="64"/>
      </patternFill>
    </fill>
    <fill>
      <patternFill patternType="solid">
        <fgColor rgb="FFAE9B12"/>
        <bgColor auto="1"/>
      </patternFill>
    </fill>
    <fill>
      <patternFill patternType="solid">
        <fgColor rgb="FFD3BC31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9" fontId="22" fillId="0" borderId="0" applyFont="0" applyFill="0" applyBorder="0" applyAlignment="0" applyProtection="0"/>
  </cellStyleXfs>
  <cellXfs count="279">
    <xf numFmtId="0" fontId="0" fillId="0" borderId="0" xfId="0"/>
    <xf numFmtId="2" fontId="5" fillId="0" borderId="0" xfId="0" applyNumberFormat="1" applyFont="1"/>
    <xf numFmtId="0" fontId="6" fillId="0" borderId="0" xfId="0" applyFont="1" applyAlignment="1">
      <alignment horizontal="center"/>
    </xf>
    <xf numFmtId="2" fontId="11" fillId="0" borderId="0" xfId="0" applyNumberFormat="1" applyFont="1"/>
    <xf numFmtId="0" fontId="5" fillId="0" borderId="0" xfId="0" applyFont="1"/>
    <xf numFmtId="0" fontId="5" fillId="5" borderId="0" xfId="0" applyFont="1" applyFill="1" applyAlignment="1">
      <alignment horizontal="right"/>
    </xf>
    <xf numFmtId="0" fontId="5" fillId="5" borderId="0" xfId="0" applyFont="1" applyFill="1" applyAlignment="1">
      <alignment horizontal="left"/>
    </xf>
    <xf numFmtId="0" fontId="5" fillId="5" borderId="0" xfId="0" applyFont="1" applyFill="1"/>
    <xf numFmtId="43" fontId="5" fillId="5" borderId="0" xfId="1" applyFont="1" applyFill="1" applyBorder="1" applyProtection="1"/>
    <xf numFmtId="0" fontId="6" fillId="5" borderId="0" xfId="0" applyFont="1" applyFill="1"/>
    <xf numFmtId="1" fontId="6" fillId="5" borderId="0" xfId="0" applyNumberFormat="1" applyFont="1" applyFill="1"/>
    <xf numFmtId="165" fontId="6" fillId="5" borderId="0" xfId="1" applyNumberFormat="1" applyFont="1" applyFill="1" applyBorder="1" applyProtection="1"/>
    <xf numFmtId="3" fontId="5" fillId="5" borderId="0" xfId="0" applyNumberFormat="1" applyFont="1" applyFill="1" applyAlignment="1">
      <alignment horizontal="center"/>
    </xf>
    <xf numFmtId="3" fontId="5" fillId="5" borderId="0" xfId="0" applyNumberFormat="1" applyFont="1" applyFill="1"/>
    <xf numFmtId="3" fontId="5" fillId="4" borderId="1" xfId="0" applyNumberFormat="1" applyFont="1" applyFill="1" applyBorder="1"/>
    <xf numFmtId="3" fontId="5" fillId="4" borderId="1" xfId="0" applyNumberFormat="1" applyFont="1" applyFill="1" applyBorder="1" applyAlignment="1">
      <alignment horizontal="left"/>
    </xf>
    <xf numFmtId="165" fontId="5" fillId="4" borderId="1" xfId="1" applyNumberFormat="1" applyFont="1" applyFill="1" applyBorder="1" applyProtection="1"/>
    <xf numFmtId="3" fontId="6" fillId="4" borderId="1" xfId="0" applyNumberFormat="1" applyFont="1" applyFill="1" applyBorder="1"/>
    <xf numFmtId="5" fontId="5" fillId="0" borderId="3" xfId="0" applyNumberFormat="1" applyFont="1" applyBorder="1"/>
    <xf numFmtId="165" fontId="5" fillId="0" borderId="3" xfId="1" applyNumberFormat="1" applyFont="1" applyFill="1" applyBorder="1" applyProtection="1"/>
    <xf numFmtId="10" fontId="6" fillId="0" borderId="3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6" fillId="3" borderId="0" xfId="0" applyFont="1" applyFill="1"/>
    <xf numFmtId="1" fontId="5" fillId="3" borderId="0" xfId="0" applyNumberFormat="1" applyFont="1" applyFill="1"/>
    <xf numFmtId="165" fontId="5" fillId="3" borderId="0" xfId="1" applyNumberFormat="1" applyFont="1" applyFill="1" applyBorder="1" applyProtection="1"/>
    <xf numFmtId="171" fontId="5" fillId="0" borderId="0" xfId="0" applyNumberFormat="1" applyFont="1"/>
    <xf numFmtId="3" fontId="5" fillId="0" borderId="0" xfId="0" applyNumberFormat="1" applyFont="1" applyAlignment="1">
      <alignment horizontal="right"/>
    </xf>
    <xf numFmtId="3" fontId="6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1" fontId="5" fillId="0" borderId="0" xfId="0" applyNumberFormat="1" applyFont="1"/>
    <xf numFmtId="165" fontId="5" fillId="0" borderId="0" xfId="1" applyNumberFormat="1" applyFont="1" applyFill="1" applyBorder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43" fontId="5" fillId="0" borderId="0" xfId="1" applyFont="1" applyFill="1" applyBorder="1"/>
    <xf numFmtId="165" fontId="11" fillId="0" borderId="0" xfId="1" applyNumberFormat="1" applyFont="1" applyFill="1" applyBorder="1" applyAlignment="1" applyProtection="1">
      <alignment vertical="center"/>
    </xf>
    <xf numFmtId="43" fontId="5" fillId="0" borderId="0" xfId="1" applyFont="1" applyFill="1" applyBorder="1" applyAlignment="1" applyProtection="1">
      <alignment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right" vertical="center"/>
    </xf>
    <xf numFmtId="165" fontId="11" fillId="0" borderId="0" xfId="1" applyNumberFormat="1" applyFont="1" applyFill="1" applyBorder="1" applyAlignment="1" applyProtection="1">
      <alignment horizontal="right" vertical="center"/>
    </xf>
    <xf numFmtId="43" fontId="5" fillId="0" borderId="0" xfId="1" applyFont="1" applyFill="1" applyBorder="1" applyAlignment="1" applyProtection="1">
      <alignment horizontal="center" wrapText="1"/>
    </xf>
    <xf numFmtId="0" fontId="10" fillId="0" borderId="0" xfId="0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left"/>
    </xf>
    <xf numFmtId="165" fontId="14" fillId="0" borderId="0" xfId="1" applyNumberFormat="1" applyFont="1" applyFill="1" applyBorder="1" applyAlignment="1" applyProtection="1">
      <alignment horizontal="right"/>
    </xf>
    <xf numFmtId="43" fontId="5" fillId="0" borderId="0" xfId="1" applyFont="1" applyFill="1" applyBorder="1" applyAlignment="1" applyProtection="1">
      <alignment horizontal="right"/>
    </xf>
    <xf numFmtId="0" fontId="11" fillId="0" borderId="0" xfId="0" applyFont="1" applyAlignment="1">
      <alignment horizontal="left"/>
    </xf>
    <xf numFmtId="165" fontId="11" fillId="0" borderId="0" xfId="1" applyNumberFormat="1" applyFont="1" applyFill="1" applyBorder="1" applyAlignment="1" applyProtection="1">
      <alignment horizontal="right"/>
    </xf>
    <xf numFmtId="0" fontId="13" fillId="0" borderId="0" xfId="0" applyFont="1"/>
    <xf numFmtId="165" fontId="10" fillId="0" borderId="0" xfId="1" applyNumberFormat="1" applyFont="1" applyFill="1" applyBorder="1" applyAlignment="1" applyProtection="1">
      <alignment horizontal="right"/>
    </xf>
    <xf numFmtId="43" fontId="12" fillId="0" borderId="0" xfId="1" applyFont="1" applyFill="1" applyBorder="1" applyProtection="1"/>
    <xf numFmtId="0" fontId="6" fillId="0" borderId="0" xfId="0" applyFont="1"/>
    <xf numFmtId="0" fontId="11" fillId="0" borderId="0" xfId="0" applyFont="1"/>
    <xf numFmtId="43" fontId="5" fillId="0" borderId="0" xfId="1" applyFont="1" applyFill="1" applyBorder="1" applyAlignment="1" applyProtection="1">
      <alignment horizontal="center"/>
    </xf>
    <xf numFmtId="1" fontId="5" fillId="0" borderId="0" xfId="0" applyNumberFormat="1" applyFont="1" applyAlignment="1">
      <alignment horizontal="right"/>
    </xf>
    <xf numFmtId="165" fontId="5" fillId="0" borderId="0" xfId="1" applyNumberFormat="1" applyFont="1" applyFill="1" applyBorder="1" applyAlignment="1" applyProtection="1">
      <alignment horizontal="right"/>
    </xf>
    <xf numFmtId="165" fontId="5" fillId="0" borderId="0" xfId="0" applyNumberFormat="1" applyFont="1" applyAlignment="1">
      <alignment horizontal="right"/>
    </xf>
    <xf numFmtId="1" fontId="6" fillId="0" borderId="0" xfId="0" applyNumberFormat="1" applyFont="1" applyAlignment="1">
      <alignment horizontal="right"/>
    </xf>
    <xf numFmtId="3" fontId="5" fillId="0" borderId="0" xfId="0" applyNumberFormat="1" applyFont="1" applyAlignment="1">
      <alignment horizontal="left"/>
    </xf>
    <xf numFmtId="3" fontId="5" fillId="0" borderId="0" xfId="0" applyNumberFormat="1" applyFont="1"/>
    <xf numFmtId="3" fontId="6" fillId="0" borderId="0" xfId="0" applyNumberFormat="1" applyFont="1" applyAlignment="1">
      <alignment horizontal="center"/>
    </xf>
    <xf numFmtId="165" fontId="5" fillId="0" borderId="0" xfId="1" applyNumberFormat="1" applyFont="1" applyFill="1" applyBorder="1" applyProtection="1"/>
    <xf numFmtId="3" fontId="5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left"/>
    </xf>
    <xf numFmtId="5" fontId="5" fillId="0" borderId="0" xfId="0" applyNumberFormat="1" applyFont="1"/>
    <xf numFmtId="43" fontId="5" fillId="0" borderId="0" xfId="1" applyFont="1" applyFill="1" applyBorder="1" applyProtection="1"/>
    <xf numFmtId="0" fontId="6" fillId="5" borderId="0" xfId="0" applyFont="1" applyFill="1" applyAlignment="1">
      <alignment horizontal="left"/>
    </xf>
    <xf numFmtId="3" fontId="5" fillId="5" borderId="0" xfId="0" applyNumberFormat="1" applyFont="1" applyFill="1" applyAlignment="1">
      <alignment horizontal="right"/>
    </xf>
    <xf numFmtId="3" fontId="5" fillId="5" borderId="0" xfId="0" applyNumberFormat="1" applyFont="1" applyFill="1" applyAlignment="1">
      <alignment horizontal="left"/>
    </xf>
    <xf numFmtId="3" fontId="5" fillId="3" borderId="0" xfId="0" applyNumberFormat="1" applyFont="1" applyFill="1" applyAlignment="1">
      <alignment horizontal="center"/>
    </xf>
    <xf numFmtId="0" fontId="5" fillId="3" borderId="0" xfId="0" applyFont="1" applyFill="1"/>
    <xf numFmtId="3" fontId="5" fillId="3" borderId="0" xfId="0" applyNumberFormat="1" applyFont="1" applyFill="1" applyAlignment="1">
      <alignment horizontal="left"/>
    </xf>
    <xf numFmtId="3" fontId="6" fillId="3" borderId="0" xfId="0" applyNumberFormat="1" applyFont="1" applyFill="1" applyAlignment="1">
      <alignment horizontal="right"/>
    </xf>
    <xf numFmtId="43" fontId="5" fillId="3" borderId="0" xfId="1" applyFont="1" applyFill="1" applyBorder="1" applyProtection="1"/>
    <xf numFmtId="14" fontId="6" fillId="3" borderId="0" xfId="0" applyNumberFormat="1" applyFont="1" applyFill="1" applyAlignment="1">
      <alignment horizontal="left"/>
    </xf>
    <xf numFmtId="1" fontId="6" fillId="0" borderId="0" xfId="0" applyNumberFormat="1" applyFont="1" applyAlignment="1">
      <alignment horizontal="center"/>
    </xf>
    <xf numFmtId="165" fontId="6" fillId="0" borderId="0" xfId="1" applyNumberFormat="1" applyFont="1" applyFill="1" applyBorder="1" applyAlignment="1" applyProtection="1">
      <alignment horizontal="center"/>
    </xf>
    <xf numFmtId="0" fontId="6" fillId="0" borderId="0" xfId="0" applyFont="1" applyAlignment="1">
      <alignment horizontal="right"/>
    </xf>
    <xf numFmtId="169" fontId="5" fillId="0" borderId="0" xfId="1" applyNumberFormat="1" applyFont="1" applyFill="1" applyBorder="1" applyProtection="1"/>
    <xf numFmtId="169" fontId="5" fillId="0" borderId="0" xfId="1" applyNumberFormat="1" applyFont="1" applyFill="1" applyBorder="1" applyAlignment="1" applyProtection="1">
      <alignment horizontal="center"/>
    </xf>
    <xf numFmtId="5" fontId="5" fillId="0" borderId="0" xfId="0" applyNumberFormat="1" applyFont="1" applyAlignment="1">
      <alignment horizontal="right"/>
    </xf>
    <xf numFmtId="165" fontId="6" fillId="0" borderId="0" xfId="1" applyNumberFormat="1" applyFont="1" applyFill="1" applyBorder="1" applyAlignment="1" applyProtection="1">
      <alignment horizontal="right"/>
    </xf>
    <xf numFmtId="5" fontId="5" fillId="0" borderId="0" xfId="0" applyNumberFormat="1" applyFont="1" applyAlignment="1">
      <alignment horizontal="left"/>
    </xf>
    <xf numFmtId="43" fontId="15" fillId="0" borderId="0" xfId="1" applyFont="1" applyFill="1" applyBorder="1" applyAlignment="1" applyProtection="1">
      <alignment horizontal="center"/>
    </xf>
    <xf numFmtId="165" fontId="15" fillId="0" borderId="0" xfId="1" applyNumberFormat="1" applyFont="1" applyFill="1" applyBorder="1" applyProtection="1">
      <protection locked="0"/>
    </xf>
    <xf numFmtId="3" fontId="6" fillId="0" borderId="0" xfId="0" applyNumberFormat="1" applyFont="1"/>
    <xf numFmtId="0" fontId="6" fillId="0" borderId="0" xfId="0" applyFont="1" applyAlignment="1">
      <alignment vertical="center" wrapText="1"/>
    </xf>
    <xf numFmtId="9" fontId="6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" fontId="6" fillId="0" borderId="0" xfId="0" applyNumberFormat="1" applyFont="1" applyAlignment="1">
      <alignment horizontal="center" wrapText="1"/>
    </xf>
    <xf numFmtId="165" fontId="6" fillId="0" borderId="0" xfId="1" applyNumberFormat="1" applyFont="1" applyFill="1" applyBorder="1" applyAlignment="1" applyProtection="1">
      <alignment horizontal="center" wrapText="1"/>
    </xf>
    <xf numFmtId="0" fontId="6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1" fontId="12" fillId="0" borderId="0" xfId="0" applyNumberFormat="1" applyFont="1"/>
    <xf numFmtId="165" fontId="12" fillId="0" borderId="0" xfId="1" applyNumberFormat="1" applyFont="1" applyFill="1" applyBorder="1" applyAlignment="1" applyProtection="1"/>
    <xf numFmtId="0" fontId="12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14" fontId="5" fillId="0" borderId="0" xfId="0" applyNumberFormat="1" applyFont="1" applyAlignment="1">
      <alignment horizontal="right"/>
    </xf>
    <xf numFmtId="14" fontId="5" fillId="0" borderId="0" xfId="0" applyNumberFormat="1" applyFont="1" applyAlignment="1">
      <alignment horizontal="center"/>
    </xf>
    <xf numFmtId="165" fontId="15" fillId="6" borderId="0" xfId="1" applyNumberFormat="1" applyFont="1" applyFill="1" applyBorder="1" applyProtection="1"/>
    <xf numFmtId="43" fontId="15" fillId="6" borderId="0" xfId="1" applyFont="1" applyFill="1" applyBorder="1" applyAlignment="1" applyProtection="1">
      <alignment horizontal="center"/>
    </xf>
    <xf numFmtId="0" fontId="6" fillId="3" borderId="0" xfId="0" applyFont="1" applyFill="1" applyAlignment="1">
      <alignment horizontal="left"/>
    </xf>
    <xf numFmtId="0" fontId="6" fillId="4" borderId="1" xfId="0" applyFont="1" applyFill="1" applyBorder="1" applyAlignment="1">
      <alignment horizontal="center"/>
    </xf>
    <xf numFmtId="0" fontId="5" fillId="4" borderId="1" xfId="0" applyFont="1" applyFill="1" applyBorder="1"/>
    <xf numFmtId="3" fontId="5" fillId="4" borderId="1" xfId="0" applyNumberFormat="1" applyFont="1" applyFill="1" applyBorder="1" applyAlignment="1">
      <alignment horizontal="center"/>
    </xf>
    <xf numFmtId="3" fontId="6" fillId="4" borderId="1" xfId="0" applyNumberFormat="1" applyFont="1" applyFill="1" applyBorder="1" applyAlignment="1">
      <alignment horizontal="right"/>
    </xf>
    <xf numFmtId="43" fontId="5" fillId="4" borderId="1" xfId="1" applyFont="1" applyFill="1" applyBorder="1"/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right"/>
    </xf>
    <xf numFmtId="169" fontId="5" fillId="0" borderId="1" xfId="1" applyNumberFormat="1" applyFont="1" applyFill="1" applyBorder="1" applyProtection="1"/>
    <xf numFmtId="3" fontId="5" fillId="0" borderId="1" xfId="0" applyNumberFormat="1" applyFont="1" applyBorder="1"/>
    <xf numFmtId="0" fontId="5" fillId="0" borderId="1" xfId="0" applyFont="1" applyBorder="1" applyAlignment="1">
      <alignment horizontal="left"/>
    </xf>
    <xf numFmtId="169" fontId="5" fillId="0" borderId="1" xfId="1" applyNumberFormat="1" applyFont="1" applyFill="1" applyBorder="1" applyAlignment="1" applyProtection="1">
      <alignment horizontal="center"/>
    </xf>
    <xf numFmtId="165" fontId="5" fillId="0" borderId="1" xfId="1" applyNumberFormat="1" applyFont="1" applyFill="1" applyBorder="1" applyProtection="1"/>
    <xf numFmtId="0" fontId="6" fillId="0" borderId="0" xfId="0" applyFont="1" applyAlignment="1">
      <alignment horizontal="left" indent="2"/>
    </xf>
    <xf numFmtId="43" fontId="6" fillId="0" borderId="0" xfId="1" applyFont="1" applyFill="1" applyBorder="1" applyAlignment="1" applyProtection="1">
      <alignment horizontal="right"/>
    </xf>
    <xf numFmtId="0" fontId="6" fillId="0" borderId="16" xfId="0" applyFont="1" applyBorder="1" applyAlignment="1">
      <alignment horizontal="left" vertical="center" indent="2"/>
    </xf>
    <xf numFmtId="0" fontId="5" fillId="0" borderId="1" xfId="0" applyFont="1" applyBorder="1" applyAlignment="1">
      <alignment horizontal="left" vertical="center" indent="2"/>
    </xf>
    <xf numFmtId="0" fontId="6" fillId="0" borderId="1" xfId="0" applyFont="1" applyBorder="1" applyAlignment="1">
      <alignment horizontal="left" indent="2"/>
    </xf>
    <xf numFmtId="0" fontId="5" fillId="0" borderId="1" xfId="0" applyFont="1" applyBorder="1" applyAlignment="1">
      <alignment horizontal="right"/>
    </xf>
    <xf numFmtId="0" fontId="5" fillId="0" borderId="1" xfId="0" applyFont="1" applyBorder="1"/>
    <xf numFmtId="43" fontId="5" fillId="0" borderId="1" xfId="1" applyFont="1" applyFill="1" applyBorder="1" applyProtection="1"/>
    <xf numFmtId="0" fontId="6" fillId="0" borderId="16" xfId="0" applyFont="1" applyBorder="1" applyAlignment="1">
      <alignment horizontal="left" indent="2"/>
    </xf>
    <xf numFmtId="1" fontId="6" fillId="0" borderId="1" xfId="0" applyNumberFormat="1" applyFont="1" applyBorder="1" applyAlignment="1">
      <alignment horizontal="right"/>
    </xf>
    <xf numFmtId="43" fontId="6" fillId="0" borderId="1" xfId="1" applyFont="1" applyFill="1" applyBorder="1" applyAlignment="1" applyProtection="1">
      <alignment horizontal="right"/>
    </xf>
    <xf numFmtId="5" fontId="5" fillId="0" borderId="3" xfId="0" applyNumberFormat="1" applyFont="1" applyBorder="1" applyAlignment="1">
      <alignment horizontal="right"/>
    </xf>
    <xf numFmtId="168" fontId="5" fillId="0" borderId="0" xfId="0" applyNumberFormat="1" applyFont="1" applyAlignment="1">
      <alignment horizontal="right"/>
    </xf>
    <xf numFmtId="168" fontId="5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3" fontId="6" fillId="0" borderId="1" xfId="0" applyNumberFormat="1" applyFont="1" applyBorder="1" applyAlignment="1">
      <alignment horizontal="right"/>
    </xf>
    <xf numFmtId="0" fontId="15" fillId="6" borderId="17" xfId="0" applyFont="1" applyFill="1" applyBorder="1" applyAlignment="1">
      <alignment horizontal="center"/>
    </xf>
    <xf numFmtId="0" fontId="16" fillId="6" borderId="18" xfId="0" applyFont="1" applyFill="1" applyBorder="1"/>
    <xf numFmtId="0" fontId="15" fillId="6" borderId="18" xfId="0" applyFont="1" applyFill="1" applyBorder="1"/>
    <xf numFmtId="165" fontId="15" fillId="6" borderId="18" xfId="1" applyNumberFormat="1" applyFont="1" applyFill="1" applyBorder="1" applyProtection="1"/>
    <xf numFmtId="164" fontId="5" fillId="0" borderId="0" xfId="0" applyNumberFormat="1" applyFont="1" applyAlignment="1">
      <alignment horizontal="center"/>
    </xf>
    <xf numFmtId="0" fontId="10" fillId="0" borderId="0" xfId="0" applyFont="1"/>
    <xf numFmtId="44" fontId="11" fillId="0" borderId="0" xfId="2" applyFont="1" applyFill="1" applyBorder="1"/>
    <xf numFmtId="0" fontId="17" fillId="6" borderId="0" xfId="11" applyFont="1" applyFill="1" applyAlignment="1">
      <alignment horizontal="center"/>
    </xf>
    <xf numFmtId="165" fontId="17" fillId="6" borderId="0" xfId="1" applyNumberFormat="1" applyFont="1" applyFill="1" applyBorder="1" applyAlignment="1" applyProtection="1">
      <alignment horizontal="center" wrapText="1"/>
    </xf>
    <xf numFmtId="167" fontId="17" fillId="6" borderId="0" xfId="11" applyNumberFormat="1" applyFont="1" applyFill="1" applyAlignment="1">
      <alignment horizontal="center" wrapText="1"/>
    </xf>
    <xf numFmtId="165" fontId="17" fillId="7" borderId="2" xfId="1" applyNumberFormat="1" applyFont="1" applyFill="1" applyBorder="1" applyAlignment="1" applyProtection="1">
      <alignment horizontal="center"/>
    </xf>
    <xf numFmtId="166" fontId="17" fillId="7" borderId="2" xfId="2" applyNumberFormat="1" applyFont="1" applyFill="1" applyBorder="1" applyAlignment="1" applyProtection="1">
      <alignment horizontal="center"/>
    </xf>
    <xf numFmtId="0" fontId="17" fillId="7" borderId="10" xfId="0" applyFont="1" applyFill="1" applyBorder="1" applyAlignment="1">
      <alignment horizontal="center"/>
    </xf>
    <xf numFmtId="0" fontId="17" fillId="7" borderId="11" xfId="0" applyFont="1" applyFill="1" applyBorder="1" applyAlignment="1">
      <alignment horizontal="center"/>
    </xf>
    <xf numFmtId="1" fontId="17" fillId="7" borderId="11" xfId="0" applyNumberFormat="1" applyFont="1" applyFill="1" applyBorder="1" applyAlignment="1">
      <alignment horizontal="center"/>
    </xf>
    <xf numFmtId="165" fontId="17" fillId="7" borderId="11" xfId="1" applyNumberFormat="1" applyFont="1" applyFill="1" applyBorder="1" applyAlignment="1" applyProtection="1">
      <alignment horizontal="center"/>
    </xf>
    <xf numFmtId="0" fontId="17" fillId="7" borderId="11" xfId="0" applyFont="1" applyFill="1" applyBorder="1" applyAlignment="1">
      <alignment horizontal="left"/>
    </xf>
    <xf numFmtId="2" fontId="17" fillId="7" borderId="12" xfId="0" applyNumberFormat="1" applyFont="1" applyFill="1" applyBorder="1" applyAlignment="1">
      <alignment horizontal="center"/>
    </xf>
    <xf numFmtId="165" fontId="17" fillId="7" borderId="6" xfId="1" applyNumberFormat="1" applyFont="1" applyFill="1" applyBorder="1" applyAlignment="1" applyProtection="1">
      <alignment horizontal="center"/>
    </xf>
    <xf numFmtId="0" fontId="5" fillId="0" borderId="9" xfId="0" applyFont="1" applyBorder="1" applyAlignment="1">
      <alignment horizontal="center"/>
    </xf>
    <xf numFmtId="0" fontId="5" fillId="0" borderId="5" xfId="0" applyFont="1" applyBorder="1"/>
    <xf numFmtId="165" fontId="11" fillId="0" borderId="5" xfId="1" applyNumberFormat="1" applyFont="1" applyBorder="1" applyProtection="1"/>
    <xf numFmtId="165" fontId="11" fillId="0" borderId="5" xfId="1" applyNumberFormat="1" applyFont="1" applyBorder="1" applyAlignment="1" applyProtection="1">
      <alignment horizontal="center"/>
    </xf>
    <xf numFmtId="165" fontId="11" fillId="0" borderId="5" xfId="1" applyNumberFormat="1" applyFont="1" applyFill="1" applyBorder="1" applyAlignment="1" applyProtection="1">
      <alignment horizontal="center"/>
    </xf>
    <xf numFmtId="165" fontId="11" fillId="0" borderId="4" xfId="1" applyNumberFormat="1" applyFont="1" applyFill="1" applyBorder="1" applyAlignment="1" applyProtection="1">
      <alignment horizontal="center"/>
    </xf>
    <xf numFmtId="164" fontId="17" fillId="6" borderId="0" xfId="11" applyNumberFormat="1" applyFont="1" applyFill="1" applyAlignment="1">
      <alignment horizontal="center"/>
    </xf>
    <xf numFmtId="165" fontId="13" fillId="6" borderId="0" xfId="1" applyNumberFormat="1" applyFont="1" applyFill="1" applyBorder="1" applyAlignment="1" applyProtection="1">
      <alignment horizontal="center"/>
    </xf>
    <xf numFmtId="44" fontId="11" fillId="0" borderId="0" xfId="2" applyFont="1" applyFill="1" applyBorder="1" applyAlignment="1">
      <alignment horizontal="center"/>
    </xf>
    <xf numFmtId="44" fontId="11" fillId="0" borderId="0" xfId="0" applyNumberFormat="1" applyFont="1"/>
    <xf numFmtId="165" fontId="5" fillId="0" borderId="0" xfId="0" applyNumberFormat="1" applyFont="1"/>
    <xf numFmtId="165" fontId="5" fillId="0" borderId="0" xfId="0" applyNumberFormat="1" applyFont="1" applyAlignment="1">
      <alignment horizontal="center"/>
    </xf>
    <xf numFmtId="44" fontId="10" fillId="0" borderId="0" xfId="2" applyFont="1" applyFill="1" applyBorder="1"/>
    <xf numFmtId="44" fontId="10" fillId="0" borderId="0" xfId="0" applyNumberFormat="1" applyFont="1"/>
    <xf numFmtId="44" fontId="10" fillId="0" borderId="0" xfId="2" applyFont="1" applyFill="1" applyBorder="1" applyAlignment="1">
      <alignment horizontal="center"/>
    </xf>
    <xf numFmtId="44" fontId="11" fillId="0" borderId="0" xfId="2" applyFont="1" applyFill="1" applyBorder="1" applyAlignment="1">
      <alignment horizontal="center" wrapText="1"/>
    </xf>
    <xf numFmtId="0" fontId="18" fillId="0" borderId="0" xfId="0" applyFont="1"/>
    <xf numFmtId="44" fontId="11" fillId="0" borderId="0" xfId="2" applyFont="1" applyFill="1" applyBorder="1" applyAlignment="1">
      <alignment horizontal="right"/>
    </xf>
    <xf numFmtId="44" fontId="11" fillId="0" borderId="0" xfId="2" applyFont="1"/>
    <xf numFmtId="0" fontId="11" fillId="2" borderId="0" xfId="0" applyFont="1" applyFill="1"/>
    <xf numFmtId="0" fontId="11" fillId="0" borderId="14" xfId="0" applyFont="1" applyBorder="1"/>
    <xf numFmtId="0" fontId="6" fillId="8" borderId="0" xfId="0" applyFont="1" applyFill="1" applyAlignment="1">
      <alignment horizontal="center"/>
    </xf>
    <xf numFmtId="0" fontId="6" fillId="8" borderId="0" xfId="0" applyFont="1" applyFill="1"/>
    <xf numFmtId="0" fontId="19" fillId="8" borderId="0" xfId="0" applyFont="1" applyFill="1"/>
    <xf numFmtId="0" fontId="7" fillId="8" borderId="0" xfId="0" applyFont="1" applyFill="1"/>
    <xf numFmtId="0" fontId="8" fillId="8" borderId="0" xfId="0" applyFont="1" applyFill="1" applyAlignment="1">
      <alignment vertical="center"/>
    </xf>
    <xf numFmtId="0" fontId="10" fillId="8" borderId="13" xfId="0" applyFont="1" applyFill="1" applyBorder="1" applyAlignment="1">
      <alignment horizontal="center"/>
    </xf>
    <xf numFmtId="0" fontId="10" fillId="8" borderId="8" xfId="0" applyFont="1" applyFill="1" applyBorder="1" applyAlignment="1">
      <alignment horizontal="center"/>
    </xf>
    <xf numFmtId="1" fontId="10" fillId="8" borderId="8" xfId="0" applyNumberFormat="1" applyFont="1" applyFill="1" applyBorder="1" applyAlignment="1">
      <alignment horizontal="center"/>
    </xf>
    <xf numFmtId="165" fontId="10" fillId="8" borderId="8" xfId="1" applyNumberFormat="1" applyFont="1" applyFill="1" applyBorder="1" applyAlignment="1" applyProtection="1">
      <alignment horizontal="center"/>
    </xf>
    <xf numFmtId="43" fontId="10" fillId="8" borderId="8" xfId="1" applyFont="1" applyFill="1" applyBorder="1" applyAlignment="1" applyProtection="1">
      <alignment horizontal="center" vertical="center" wrapText="1"/>
    </xf>
    <xf numFmtId="0" fontId="10" fillId="8" borderId="0" xfId="0" applyFont="1" applyFill="1"/>
    <xf numFmtId="0" fontId="10" fillId="8" borderId="0" xfId="0" applyFont="1" applyFill="1" applyAlignment="1">
      <alignment horizontal="center"/>
    </xf>
    <xf numFmtId="0" fontId="11" fillId="8" borderId="0" xfId="0" applyFont="1" applyFill="1"/>
    <xf numFmtId="0" fontId="14" fillId="8" borderId="0" xfId="0" applyFont="1" applyFill="1"/>
    <xf numFmtId="44" fontId="11" fillId="0" borderId="0" xfId="2" applyFont="1" applyAlignment="1">
      <alignment horizontal="center"/>
    </xf>
    <xf numFmtId="0" fontId="11" fillId="0" borderId="0" xfId="0" applyFont="1" applyAlignment="1">
      <alignment horizontal="right"/>
    </xf>
    <xf numFmtId="2" fontId="5" fillId="0" borderId="0" xfId="0" quotePrefix="1" applyNumberFormat="1" applyFont="1" applyAlignment="1">
      <alignment horizontal="center"/>
    </xf>
    <xf numFmtId="0" fontId="5" fillId="0" borderId="0" xfId="0" quotePrefix="1" applyFont="1" applyAlignment="1">
      <alignment horizontal="center"/>
    </xf>
    <xf numFmtId="164" fontId="5" fillId="0" borderId="0" xfId="0" quotePrefix="1" applyNumberFormat="1" applyFont="1" applyAlignment="1">
      <alignment horizontal="center"/>
    </xf>
    <xf numFmtId="170" fontId="5" fillId="0" borderId="0" xfId="0" quotePrefix="1" applyNumberFormat="1" applyFont="1" applyAlignment="1">
      <alignment horizontal="center"/>
    </xf>
    <xf numFmtId="0" fontId="11" fillId="0" borderId="0" xfId="0" applyFont="1" applyAlignment="1">
      <alignment horizontal="left" indent="2"/>
    </xf>
    <xf numFmtId="165" fontId="5" fillId="0" borderId="0" xfId="0" applyNumberFormat="1" applyFont="1" applyAlignment="1">
      <alignment horizontal="left"/>
    </xf>
    <xf numFmtId="3" fontId="6" fillId="0" borderId="1" xfId="0" applyNumberFormat="1" applyFont="1" applyBorder="1"/>
    <xf numFmtId="1" fontId="20" fillId="0" borderId="0" xfId="0" applyNumberFormat="1" applyFont="1" applyAlignment="1">
      <alignment horizontal="center"/>
    </xf>
    <xf numFmtId="3" fontId="6" fillId="0" borderId="19" xfId="0" applyNumberFormat="1" applyFont="1" applyBorder="1"/>
    <xf numFmtId="165" fontId="5" fillId="0" borderId="15" xfId="0" applyNumberFormat="1" applyFont="1" applyBorder="1" applyAlignment="1">
      <alignment horizontal="right"/>
    </xf>
    <xf numFmtId="165" fontId="21" fillId="0" borderId="0" xfId="0" applyNumberFormat="1" applyFont="1" applyAlignment="1">
      <alignment horizontal="right"/>
    </xf>
    <xf numFmtId="0" fontId="19" fillId="0" borderId="0" xfId="0" applyFont="1" applyAlignment="1">
      <alignment horizontal="center"/>
    </xf>
    <xf numFmtId="165" fontId="5" fillId="0" borderId="0" xfId="1" applyNumberFormat="1" applyFont="1" applyFill="1" applyBorder="1" applyAlignment="1" applyProtection="1"/>
    <xf numFmtId="0" fontId="8" fillId="6" borderId="17" xfId="0" applyFont="1" applyFill="1" applyBorder="1" applyAlignment="1">
      <alignment horizontal="center"/>
    </xf>
    <xf numFmtId="0" fontId="6" fillId="6" borderId="18" xfId="0" applyFont="1" applyFill="1" applyBorder="1"/>
    <xf numFmtId="0" fontId="8" fillId="6" borderId="18" xfId="0" applyFont="1" applyFill="1" applyBorder="1"/>
    <xf numFmtId="165" fontId="8" fillId="6" borderId="18" xfId="1" applyNumberFormat="1" applyFont="1" applyFill="1" applyBorder="1" applyProtection="1"/>
    <xf numFmtId="43" fontId="8" fillId="0" borderId="0" xfId="1" applyFont="1" applyFill="1" applyBorder="1" applyAlignment="1" applyProtection="1">
      <alignment horizontal="center"/>
    </xf>
    <xf numFmtId="165" fontId="8" fillId="0" borderId="0" xfId="1" applyNumberFormat="1" applyFont="1" applyFill="1" applyBorder="1" applyProtection="1">
      <protection locked="0"/>
    </xf>
    <xf numFmtId="165" fontId="5" fillId="0" borderId="1" xfId="0" applyNumberFormat="1" applyFont="1" applyBorder="1" applyAlignment="1">
      <alignment horizontal="right"/>
    </xf>
    <xf numFmtId="43" fontId="23" fillId="8" borderId="8" xfId="1" applyFont="1" applyFill="1" applyBorder="1" applyAlignment="1" applyProtection="1">
      <alignment horizontal="center" vertical="center" wrapText="1"/>
    </xf>
    <xf numFmtId="0" fontId="10" fillId="8" borderId="13" xfId="0" applyFont="1" applyFill="1" applyBorder="1" applyAlignment="1">
      <alignment horizontal="center" vertical="center"/>
    </xf>
    <xf numFmtId="0" fontId="10" fillId="8" borderId="8" xfId="0" applyFont="1" applyFill="1" applyBorder="1" applyAlignment="1">
      <alignment horizontal="center" vertical="center"/>
    </xf>
    <xf numFmtId="1" fontId="10" fillId="8" borderId="8" xfId="0" applyNumberFormat="1" applyFont="1" applyFill="1" applyBorder="1" applyAlignment="1">
      <alignment horizontal="center" vertical="center"/>
    </xf>
    <xf numFmtId="165" fontId="10" fillId="8" borderId="8" xfId="1" applyNumberFormat="1" applyFont="1" applyFill="1" applyBorder="1" applyAlignment="1" applyProtection="1">
      <alignment horizontal="center" vertical="center"/>
    </xf>
    <xf numFmtId="0" fontId="10" fillId="8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24" fillId="0" borderId="0" xfId="0" applyFont="1" applyAlignment="1">
      <alignment horizontal="right"/>
    </xf>
    <xf numFmtId="9" fontId="5" fillId="0" borderId="0" xfId="12" applyFont="1" applyFill="1" applyBorder="1" applyProtection="1"/>
    <xf numFmtId="5" fontId="5" fillId="0" borderId="1" xfId="0" applyNumberFormat="1" applyFont="1" applyBorder="1" applyAlignment="1">
      <alignment horizontal="right"/>
    </xf>
    <xf numFmtId="165" fontId="8" fillId="0" borderId="0" xfId="1" applyNumberFormat="1" applyFont="1" applyFill="1" applyBorder="1" applyProtection="1"/>
    <xf numFmtId="0" fontId="10" fillId="8" borderId="8" xfId="0" applyFont="1" applyFill="1" applyBorder="1" applyAlignment="1">
      <alignment horizontal="right"/>
    </xf>
    <xf numFmtId="0" fontId="10" fillId="8" borderId="8" xfId="0" applyFont="1" applyFill="1" applyBorder="1" applyAlignment="1">
      <alignment horizontal="left"/>
    </xf>
    <xf numFmtId="43" fontId="10" fillId="8" borderId="20" xfId="1" applyFont="1" applyFill="1" applyBorder="1" applyAlignment="1" applyProtection="1">
      <alignment horizontal="center" wrapText="1"/>
    </xf>
    <xf numFmtId="3" fontId="6" fillId="0" borderId="21" xfId="0" applyNumberFormat="1" applyFont="1" applyBorder="1" applyAlignment="1">
      <alignment horizontal="right"/>
    </xf>
    <xf numFmtId="37" fontId="6" fillId="0" borderId="1" xfId="2" applyNumberFormat="1" applyFont="1" applyFill="1" applyBorder="1" applyAlignment="1" applyProtection="1">
      <alignment horizontal="center"/>
    </xf>
    <xf numFmtId="43" fontId="5" fillId="0" borderId="1" xfId="1" applyFont="1" applyFill="1" applyBorder="1" applyAlignment="1" applyProtection="1">
      <alignment horizontal="center"/>
    </xf>
    <xf numFmtId="43" fontId="5" fillId="0" borderId="21" xfId="1" applyFont="1" applyFill="1" applyBorder="1" applyAlignment="1" applyProtection="1">
      <alignment horizontal="center"/>
    </xf>
    <xf numFmtId="37" fontId="6" fillId="0" borderId="24" xfId="2" applyNumberFormat="1" applyFont="1" applyFill="1" applyBorder="1" applyAlignment="1" applyProtection="1">
      <alignment horizontal="center"/>
    </xf>
    <xf numFmtId="43" fontId="6" fillId="0" borderId="24" xfId="1" applyFont="1" applyFill="1" applyBorder="1" applyAlignment="1" applyProtection="1">
      <alignment horizontal="center"/>
    </xf>
    <xf numFmtId="43" fontId="6" fillId="0" borderId="25" xfId="1" applyFont="1" applyFill="1" applyBorder="1" applyAlignment="1" applyProtection="1">
      <alignment horizontal="center"/>
    </xf>
    <xf numFmtId="3" fontId="6" fillId="0" borderId="24" xfId="2" applyNumberFormat="1" applyFont="1" applyFill="1" applyBorder="1" applyAlignment="1" applyProtection="1">
      <alignment horizontal="center"/>
    </xf>
    <xf numFmtId="3" fontId="6" fillId="0" borderId="21" xfId="0" applyNumberFormat="1" applyFont="1" applyBorder="1"/>
    <xf numFmtId="3" fontId="6" fillId="0" borderId="24" xfId="0" applyNumberFormat="1" applyFont="1" applyBorder="1" applyAlignment="1">
      <alignment horizontal="center"/>
    </xf>
    <xf numFmtId="3" fontId="15" fillId="6" borderId="18" xfId="0" applyNumberFormat="1" applyFont="1" applyFill="1" applyBorder="1" applyAlignment="1">
      <alignment horizontal="left"/>
    </xf>
    <xf numFmtId="5" fontId="15" fillId="6" borderId="18" xfId="0" applyNumberFormat="1" applyFont="1" applyFill="1" applyBorder="1"/>
    <xf numFmtId="43" fontId="15" fillId="6" borderId="18" xfId="1" applyFont="1" applyFill="1" applyBorder="1" applyAlignment="1" applyProtection="1">
      <alignment horizontal="center"/>
    </xf>
    <xf numFmtId="43" fontId="15" fillId="6" borderId="26" xfId="1" applyFont="1" applyFill="1" applyBorder="1" applyAlignment="1" applyProtection="1">
      <alignment horizontal="center"/>
    </xf>
    <xf numFmtId="7" fontId="5" fillId="0" borderId="0" xfId="0" applyNumberFormat="1" applyFont="1"/>
    <xf numFmtId="43" fontId="6" fillId="0" borderId="0" xfId="1" applyFont="1" applyFill="1" applyBorder="1" applyAlignment="1" applyProtection="1">
      <alignment vertical="center"/>
    </xf>
    <xf numFmtId="43" fontId="6" fillId="0" borderId="0" xfId="1" applyFont="1" applyFill="1" applyBorder="1" applyAlignment="1" applyProtection="1">
      <alignment horizontal="center" wrapText="1"/>
    </xf>
    <xf numFmtId="43" fontId="6" fillId="0" borderId="0" xfId="1" applyFont="1" applyFill="1" applyBorder="1"/>
    <xf numFmtId="43" fontId="6" fillId="0" borderId="0" xfId="1" applyFont="1" applyFill="1" applyBorder="1" applyProtection="1"/>
    <xf numFmtId="165" fontId="6" fillId="0" borderId="0" xfId="0" applyNumberFormat="1" applyFont="1" applyAlignment="1">
      <alignment horizontal="right"/>
    </xf>
    <xf numFmtId="165" fontId="6" fillId="0" borderId="1" xfId="0" applyNumberFormat="1" applyFont="1" applyBorder="1" applyAlignment="1">
      <alignment horizontal="right"/>
    </xf>
    <xf numFmtId="1" fontId="25" fillId="0" borderId="0" xfId="0" applyNumberFormat="1" applyFont="1" applyAlignment="1">
      <alignment horizontal="center"/>
    </xf>
    <xf numFmtId="165" fontId="6" fillId="0" borderId="0" xfId="1" applyNumberFormat="1" applyFont="1" applyFill="1" applyBorder="1" applyProtection="1"/>
    <xf numFmtId="3" fontId="20" fillId="0" borderId="0" xfId="0" applyNumberFormat="1" applyFont="1" applyAlignment="1">
      <alignment horizontal="left"/>
    </xf>
    <xf numFmtId="3" fontId="26" fillId="0" borderId="0" xfId="0" applyNumberFormat="1" applyFont="1" applyAlignment="1">
      <alignment horizontal="left"/>
    </xf>
    <xf numFmtId="3" fontId="27" fillId="0" borderId="0" xfId="0" applyNumberFormat="1" applyFont="1" applyAlignment="1">
      <alignment horizontal="left"/>
    </xf>
    <xf numFmtId="5" fontId="6" fillId="0" borderId="3" xfId="0" applyNumberFormat="1" applyFont="1" applyBorder="1" applyAlignment="1">
      <alignment horizontal="right"/>
    </xf>
    <xf numFmtId="10" fontId="6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right"/>
    </xf>
    <xf numFmtId="0" fontId="6" fillId="5" borderId="1" xfId="0" applyFont="1" applyFill="1" applyBorder="1" applyAlignment="1">
      <alignment horizontal="center"/>
    </xf>
    <xf numFmtId="0" fontId="6" fillId="0" borderId="0" xfId="0" applyFont="1" applyAlignment="1">
      <alignment horizontal="left" indent="2"/>
    </xf>
    <xf numFmtId="3" fontId="6" fillId="0" borderId="1" xfId="0" applyNumberFormat="1" applyFont="1" applyBorder="1" applyAlignment="1">
      <alignment horizontal="right"/>
    </xf>
    <xf numFmtId="3" fontId="6" fillId="0" borderId="23" xfId="0" applyNumberFormat="1" applyFont="1" applyBorder="1" applyAlignment="1">
      <alignment horizontal="right"/>
    </xf>
    <xf numFmtId="3" fontId="6" fillId="0" borderId="24" xfId="0" applyNumberFormat="1" applyFont="1" applyBorder="1" applyAlignment="1">
      <alignment horizontal="right"/>
    </xf>
    <xf numFmtId="3" fontId="6" fillId="0" borderId="23" xfId="0" applyNumberFormat="1" applyFont="1" applyBorder="1" applyAlignment="1">
      <alignment horizontal="center"/>
    </xf>
    <xf numFmtId="3" fontId="6" fillId="0" borderId="24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3" fontId="6" fillId="0" borderId="22" xfId="0" applyNumberFormat="1" applyFont="1" applyBorder="1" applyAlignment="1">
      <alignment horizontal="right"/>
    </xf>
    <xf numFmtId="165" fontId="5" fillId="0" borderId="0" xfId="0" applyNumberFormat="1" applyFont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0" fontId="19" fillId="8" borderId="0" xfId="0" applyFont="1" applyFill="1" applyAlignment="1">
      <alignment horizontal="center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44" fontId="17" fillId="7" borderId="7" xfId="2" applyFont="1" applyFill="1" applyBorder="1" applyAlignment="1" applyProtection="1">
      <alignment horizontal="center"/>
    </xf>
    <xf numFmtId="44" fontId="17" fillId="7" borderId="2" xfId="2" applyFont="1" applyFill="1" applyBorder="1" applyAlignment="1" applyProtection="1">
      <alignment horizontal="center"/>
    </xf>
    <xf numFmtId="165" fontId="17" fillId="7" borderId="2" xfId="1" applyNumberFormat="1" applyFont="1" applyFill="1" applyBorder="1" applyAlignment="1" applyProtection="1">
      <alignment horizontal="right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165" fontId="5" fillId="0" borderId="0" xfId="0" applyNumberFormat="1" applyFont="1" applyFill="1"/>
    <xf numFmtId="165" fontId="5" fillId="0" borderId="0" xfId="0" applyNumberFormat="1" applyFont="1" applyFill="1" applyAlignment="1">
      <alignment horizontal="center"/>
    </xf>
    <xf numFmtId="165" fontId="5" fillId="0" borderId="0" xfId="0" applyNumberFormat="1" applyFont="1" applyFill="1" applyAlignment="1">
      <alignment horizontal="right"/>
    </xf>
    <xf numFmtId="3" fontId="5" fillId="0" borderId="0" xfId="0" applyNumberFormat="1" applyFont="1" applyFill="1" applyAlignment="1">
      <alignment horizontal="left"/>
    </xf>
    <xf numFmtId="3" fontId="5" fillId="0" borderId="0" xfId="0" applyNumberFormat="1" applyFont="1" applyFill="1"/>
    <xf numFmtId="0" fontId="5" fillId="0" borderId="0" xfId="0" quotePrefix="1" applyFont="1" applyFill="1" applyAlignment="1">
      <alignment horizontal="center"/>
    </xf>
    <xf numFmtId="0" fontId="10" fillId="0" borderId="0" xfId="0" applyFont="1" applyAlignment="1">
      <alignment vertical="center"/>
    </xf>
  </cellXfs>
  <cellStyles count="13">
    <cellStyle name="Comma" xfId="1" builtinId="3"/>
    <cellStyle name="Comma 2" xfId="4" xr:uid="{00000000-0005-0000-0000-000001000000}"/>
    <cellStyle name="Comma 2 2" xfId="8" xr:uid="{00000000-0005-0000-0000-000002000000}"/>
    <cellStyle name="Currency" xfId="2" builtinId="4"/>
    <cellStyle name="Currency 2" xfId="5" xr:uid="{00000000-0005-0000-0000-000004000000}"/>
    <cellStyle name="Currency 2 2" xfId="9" xr:uid="{00000000-0005-0000-0000-000005000000}"/>
    <cellStyle name="Normal" xfId="0" builtinId="0"/>
    <cellStyle name="Normal 2" xfId="3" xr:uid="{00000000-0005-0000-0000-000008000000}"/>
    <cellStyle name="Normal 2 2" xfId="7" xr:uid="{00000000-0005-0000-0000-000009000000}"/>
    <cellStyle name="Normal 3" xfId="11" xr:uid="{00000000-0005-0000-0000-00000A000000}"/>
    <cellStyle name="Percent" xfId="12" builtinId="5"/>
    <cellStyle name="Percent 2" xfId="6" xr:uid="{00000000-0005-0000-0000-00000C000000}"/>
    <cellStyle name="Percent 2 2" xfId="10" xr:uid="{00000000-0005-0000-0000-00000D000000}"/>
  </cellStyles>
  <dxfs count="0"/>
  <tableStyles count="0" defaultTableStyle="TableStyleMedium9" defaultPivotStyle="PivotStyleLight16"/>
  <colors>
    <mruColors>
      <color rgb="FFD3BC31"/>
      <color rgb="FFE8D01C"/>
      <color rgb="FFAE9B12"/>
      <color rgb="FFFFFFCC"/>
      <color rgb="FF66CCFF"/>
      <color rgb="FFFFFF99"/>
      <color rgb="FFCCECFF"/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352425</xdr:colOff>
      <xdr:row>2</xdr:row>
      <xdr:rowOff>57150</xdr:rowOff>
    </xdr:from>
    <xdr:to>
      <xdr:col>4</xdr:col>
      <xdr:colOff>752475</xdr:colOff>
      <xdr:row>8</xdr:row>
      <xdr:rowOff>2783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77B053-898B-4875-A1F1-0C0EC305C3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48175" y="476250"/>
          <a:ext cx="1562100" cy="12473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768349</xdr:colOff>
      <xdr:row>1</xdr:row>
      <xdr:rowOff>142875</xdr:rowOff>
    </xdr:from>
    <xdr:to>
      <xdr:col>37</xdr:col>
      <xdr:colOff>1095374</xdr:colOff>
      <xdr:row>5</xdr:row>
      <xdr:rowOff>161925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EA7DE21-2A56-44AA-BBF2-DE547A75A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21399" y="352425"/>
          <a:ext cx="1508125" cy="904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61A59-1333-4BD5-BF0D-EB067B40810F}">
  <dimension ref="A1:N124"/>
  <sheetViews>
    <sheetView tabSelected="1" zoomScaleNormal="100" workbookViewId="0">
      <selection activeCell="L109" sqref="L109"/>
    </sheetView>
  </sheetViews>
  <sheetFormatPr defaultColWidth="9.140625" defaultRowHeight="16.5" x14ac:dyDescent="0.3"/>
  <cols>
    <col min="1" max="1" width="12.5703125" style="29" customWidth="1"/>
    <col min="2" max="2" width="48.85546875" style="4" customWidth="1"/>
    <col min="3" max="3" width="5.7109375" style="4" bestFit="1" customWidth="1"/>
    <col min="4" max="4" width="11.7109375" style="30" customWidth="1"/>
    <col min="5" max="5" width="11.7109375" style="31" customWidth="1"/>
    <col min="6" max="6" width="11.7109375" style="29" customWidth="1"/>
    <col min="7" max="7" width="11.7109375" style="4" customWidth="1"/>
    <col min="8" max="8" width="11.7109375" style="32" customWidth="1"/>
    <col min="9" max="9" width="3" style="33" customWidth="1"/>
    <col min="10" max="10" width="12.7109375" style="4" customWidth="1"/>
    <col min="11" max="11" width="11.7109375" style="34" customWidth="1"/>
    <col min="12" max="12" width="12.7109375" style="34" customWidth="1"/>
    <col min="13" max="13" width="10.140625" style="1" customWidth="1"/>
    <col min="14" max="255" width="12.42578125" style="4" customWidth="1"/>
    <col min="256" max="16384" width="9.140625" style="4"/>
  </cols>
  <sheetData>
    <row r="1" spans="1:13" x14ac:dyDescent="0.3">
      <c r="A1" s="172"/>
      <c r="B1" s="173"/>
      <c r="C1" s="173"/>
      <c r="D1" s="174" t="s">
        <v>10</v>
      </c>
      <c r="E1" s="175"/>
      <c r="F1" s="175"/>
      <c r="G1" s="175"/>
      <c r="H1" s="176"/>
      <c r="I1" s="176"/>
      <c r="J1" s="176"/>
      <c r="K1" s="176"/>
      <c r="L1" s="176"/>
    </row>
    <row r="2" spans="1:13" x14ac:dyDescent="0.3">
      <c r="A2" s="2"/>
      <c r="B2" s="2"/>
      <c r="C2" s="2"/>
      <c r="D2" s="21"/>
      <c r="E2" s="21"/>
      <c r="F2" s="21"/>
      <c r="G2" s="21"/>
      <c r="H2" s="22"/>
      <c r="I2" s="22"/>
      <c r="J2" s="22"/>
      <c r="K2" s="22"/>
      <c r="L2" s="22"/>
    </row>
    <row r="3" spans="1:13" ht="20.25" x14ac:dyDescent="0.3">
      <c r="A3" s="258" t="s">
        <v>249</v>
      </c>
      <c r="B3" s="258"/>
      <c r="D3" s="51"/>
      <c r="E3" s="51"/>
      <c r="F3" s="2"/>
      <c r="G3" s="2"/>
      <c r="H3" s="88"/>
      <c r="I3" s="4"/>
      <c r="K3" s="4"/>
      <c r="L3" s="36"/>
    </row>
    <row r="4" spans="1:13" x14ac:dyDescent="0.3">
      <c r="A4" s="4"/>
      <c r="D4" s="51"/>
      <c r="E4" s="51"/>
      <c r="F4" s="2"/>
      <c r="G4" s="2"/>
      <c r="H4" s="88"/>
      <c r="I4" s="278"/>
      <c r="J4" s="278"/>
      <c r="K4" s="35"/>
      <c r="L4" s="36"/>
    </row>
    <row r="5" spans="1:13" x14ac:dyDescent="0.3">
      <c r="A5" s="32" t="s">
        <v>86</v>
      </c>
      <c r="B5" s="260" t="s">
        <v>68</v>
      </c>
      <c r="D5" s="89"/>
      <c r="E5" s="90"/>
      <c r="F5" s="91"/>
      <c r="G5" s="91"/>
      <c r="H5" s="92"/>
      <c r="I5" s="37"/>
      <c r="L5" s="40"/>
    </row>
    <row r="6" spans="1:13" x14ac:dyDescent="0.3">
      <c r="A6" s="32" t="s">
        <v>85</v>
      </c>
      <c r="B6" s="260"/>
      <c r="D6" s="89"/>
      <c r="E6" s="90"/>
      <c r="F6" s="91"/>
      <c r="G6" s="91"/>
      <c r="H6" s="92"/>
      <c r="I6" s="37"/>
      <c r="L6" s="40"/>
    </row>
    <row r="7" spans="1:13" x14ac:dyDescent="0.3">
      <c r="A7" s="32" t="s">
        <v>63</v>
      </c>
      <c r="B7" s="29" t="s">
        <v>180</v>
      </c>
      <c r="C7" s="42"/>
      <c r="D7" s="93"/>
      <c r="E7" s="94"/>
      <c r="F7" s="95"/>
      <c r="G7" s="42"/>
      <c r="H7" s="96"/>
      <c r="I7" s="43"/>
      <c r="L7" s="45"/>
    </row>
    <row r="8" spans="1:13" x14ac:dyDescent="0.3">
      <c r="A8" s="98" t="s">
        <v>64</v>
      </c>
      <c r="B8" s="191" t="s">
        <v>181</v>
      </c>
      <c r="C8" s="42"/>
      <c r="D8" s="93"/>
      <c r="E8" s="94"/>
      <c r="F8" s="95"/>
      <c r="G8" s="42"/>
      <c r="H8" s="97"/>
      <c r="I8" s="46"/>
      <c r="J8" s="41"/>
      <c r="K8" s="47"/>
      <c r="L8" s="45"/>
    </row>
    <row r="9" spans="1:13" x14ac:dyDescent="0.3">
      <c r="A9" s="32" t="s">
        <v>65</v>
      </c>
      <c r="B9" s="99" t="s">
        <v>288</v>
      </c>
      <c r="E9" s="61"/>
      <c r="H9" s="4"/>
      <c r="I9" s="41"/>
      <c r="J9" s="38" t="s">
        <v>51</v>
      </c>
      <c r="K9" s="39">
        <v>2507</v>
      </c>
      <c r="L9" s="45"/>
    </row>
    <row r="10" spans="1:13" x14ac:dyDescent="0.3">
      <c r="A10" s="32" t="s">
        <v>66</v>
      </c>
      <c r="B10" s="99"/>
      <c r="E10" s="61"/>
      <c r="H10" s="48"/>
      <c r="I10" s="46"/>
      <c r="J10" s="41" t="s">
        <v>60</v>
      </c>
      <c r="K10" s="44">
        <f>K9</f>
        <v>2507</v>
      </c>
    </row>
    <row r="11" spans="1:13" x14ac:dyDescent="0.3">
      <c r="A11" s="4"/>
      <c r="B11" s="29"/>
      <c r="C11" s="42"/>
      <c r="D11" s="42"/>
      <c r="E11" s="42"/>
      <c r="F11" s="42"/>
      <c r="G11" s="42"/>
      <c r="H11" s="48"/>
      <c r="I11" s="48"/>
      <c r="J11" s="41" t="s">
        <v>187</v>
      </c>
      <c r="K11" s="49">
        <f>K10</f>
        <v>2507</v>
      </c>
      <c r="L11" s="50"/>
    </row>
    <row r="12" spans="1:13" s="52" customFormat="1" ht="17.25" thickBot="1" x14ac:dyDescent="0.35">
      <c r="A12" s="32"/>
      <c r="B12" s="4"/>
      <c r="C12" s="51"/>
      <c r="D12" s="42"/>
      <c r="E12" s="42"/>
      <c r="F12" s="42"/>
      <c r="G12" s="42"/>
      <c r="H12" s="32"/>
      <c r="I12" s="33"/>
      <c r="J12" s="4"/>
      <c r="K12" s="34"/>
      <c r="L12" s="50"/>
      <c r="M12" s="3"/>
    </row>
    <row r="13" spans="1:13" ht="27.75" thickBot="1" x14ac:dyDescent="0.35">
      <c r="A13" s="177" t="s">
        <v>12</v>
      </c>
      <c r="B13" s="178" t="s">
        <v>13</v>
      </c>
      <c r="C13" s="178"/>
      <c r="D13" s="179" t="s">
        <v>14</v>
      </c>
      <c r="E13" s="180" t="s">
        <v>6</v>
      </c>
      <c r="F13" s="178" t="s">
        <v>15</v>
      </c>
      <c r="G13" s="178" t="s">
        <v>16</v>
      </c>
      <c r="H13" s="219" t="s">
        <v>17</v>
      </c>
      <c r="I13" s="220"/>
      <c r="J13" s="178" t="s">
        <v>55</v>
      </c>
      <c r="K13" s="181" t="s">
        <v>252</v>
      </c>
      <c r="L13" s="221" t="s">
        <v>253</v>
      </c>
    </row>
    <row r="14" spans="1:13" x14ac:dyDescent="0.3">
      <c r="A14" s="129">
        <v>1</v>
      </c>
      <c r="B14" s="130" t="s">
        <v>0</v>
      </c>
      <c r="C14" s="130"/>
      <c r="D14" s="131"/>
      <c r="E14" s="253"/>
      <c r="F14" s="253"/>
      <c r="G14" s="222"/>
      <c r="H14" s="261" t="s">
        <v>7</v>
      </c>
      <c r="I14" s="253"/>
      <c r="J14" s="223">
        <f>SUM(J15:J30)</f>
        <v>103728</v>
      </c>
      <c r="K14" s="224">
        <f t="shared" ref="K14:K51" si="0">J14/K$10</f>
        <v>41.375349022736337</v>
      </c>
      <c r="L14" s="225">
        <f t="shared" ref="L14:L44" si="1">J14/K$11</f>
        <v>41.375349022736337</v>
      </c>
    </row>
    <row r="15" spans="1:13" x14ac:dyDescent="0.3">
      <c r="A15" s="188" t="s">
        <v>125</v>
      </c>
      <c r="B15" s="4" t="s">
        <v>99</v>
      </c>
      <c r="D15" s="56">
        <v>0</v>
      </c>
      <c r="E15" s="55">
        <v>53056</v>
      </c>
      <c r="F15" s="56">
        <v>0</v>
      </c>
      <c r="G15" s="56">
        <v>0</v>
      </c>
      <c r="H15" s="56">
        <v>0</v>
      </c>
      <c r="I15" s="32"/>
      <c r="J15" s="27">
        <f t="shared" ref="J15:J30" si="2">SUM(D15:H15)</f>
        <v>53056</v>
      </c>
      <c r="K15" s="53">
        <f t="shared" si="0"/>
        <v>21.163143199042679</v>
      </c>
      <c r="L15" s="53">
        <f t="shared" si="1"/>
        <v>21.163143199042679</v>
      </c>
    </row>
    <row r="16" spans="1:13" x14ac:dyDescent="0.3">
      <c r="A16" s="189" t="s">
        <v>172</v>
      </c>
      <c r="B16" s="4" t="s">
        <v>173</v>
      </c>
      <c r="D16" s="56">
        <v>0</v>
      </c>
      <c r="E16" s="55">
        <v>1690</v>
      </c>
      <c r="F16" s="56">
        <v>0</v>
      </c>
      <c r="G16" s="56">
        <v>0</v>
      </c>
      <c r="H16" s="56">
        <v>0</v>
      </c>
      <c r="I16" s="27"/>
      <c r="J16" s="27">
        <f t="shared" si="2"/>
        <v>1690</v>
      </c>
      <c r="K16" s="53">
        <f t="shared" si="0"/>
        <v>0.6741124850418827</v>
      </c>
      <c r="L16" s="53">
        <f t="shared" si="1"/>
        <v>0.6741124850418827</v>
      </c>
    </row>
    <row r="17" spans="1:12" x14ac:dyDescent="0.3">
      <c r="A17" s="189" t="s">
        <v>126</v>
      </c>
      <c r="B17" s="4" t="s">
        <v>1</v>
      </c>
      <c r="D17" s="56">
        <v>0</v>
      </c>
      <c r="E17" s="55">
        <v>0</v>
      </c>
      <c r="F17" s="56">
        <v>0</v>
      </c>
      <c r="G17" s="56">
        <v>0</v>
      </c>
      <c r="H17" s="56">
        <v>0</v>
      </c>
      <c r="I17" s="27"/>
      <c r="J17" s="27">
        <f t="shared" si="2"/>
        <v>0</v>
      </c>
      <c r="K17" s="53">
        <f t="shared" si="0"/>
        <v>0</v>
      </c>
      <c r="L17" s="53">
        <f t="shared" si="1"/>
        <v>0</v>
      </c>
    </row>
    <row r="18" spans="1:12" x14ac:dyDescent="0.3">
      <c r="A18" s="189" t="s">
        <v>127</v>
      </c>
      <c r="B18" s="4" t="s">
        <v>100</v>
      </c>
      <c r="D18" s="56">
        <v>0</v>
      </c>
      <c r="E18" s="55"/>
      <c r="F18" s="56">
        <v>0</v>
      </c>
      <c r="G18" s="56">
        <v>2400</v>
      </c>
      <c r="H18" s="56">
        <v>0</v>
      </c>
      <c r="I18" s="27"/>
      <c r="J18" s="27">
        <f t="shared" si="2"/>
        <v>2400</v>
      </c>
      <c r="K18" s="53">
        <f t="shared" si="0"/>
        <v>0.95731950538492216</v>
      </c>
      <c r="L18" s="53">
        <f t="shared" si="1"/>
        <v>0.95731950538492216</v>
      </c>
    </row>
    <row r="19" spans="1:12" x14ac:dyDescent="0.3">
      <c r="A19" s="189" t="s">
        <v>128</v>
      </c>
      <c r="B19" s="4" t="s">
        <v>101</v>
      </c>
      <c r="D19" s="56">
        <v>0</v>
      </c>
      <c r="E19" s="55">
        <v>0</v>
      </c>
      <c r="F19" s="56">
        <v>0</v>
      </c>
      <c r="G19" s="56">
        <v>1443</v>
      </c>
      <c r="H19" s="56">
        <v>0</v>
      </c>
      <c r="I19" s="27"/>
      <c r="J19" s="27">
        <f t="shared" si="2"/>
        <v>1443</v>
      </c>
      <c r="K19" s="53">
        <f t="shared" si="0"/>
        <v>0.57558835261268448</v>
      </c>
      <c r="L19" s="53">
        <f t="shared" si="1"/>
        <v>0.57558835261268448</v>
      </c>
    </row>
    <row r="20" spans="1:12" x14ac:dyDescent="0.3">
      <c r="A20" s="189" t="s">
        <v>129</v>
      </c>
      <c r="B20" s="4" t="s">
        <v>102</v>
      </c>
      <c r="D20" s="56">
        <v>0</v>
      </c>
      <c r="E20" s="55">
        <v>0</v>
      </c>
      <c r="F20" s="56">
        <v>0</v>
      </c>
      <c r="G20" s="56">
        <v>2806</v>
      </c>
      <c r="H20" s="56">
        <v>0</v>
      </c>
      <c r="I20" s="27"/>
      <c r="J20" s="27">
        <f t="shared" si="2"/>
        <v>2806</v>
      </c>
      <c r="K20" s="53">
        <f t="shared" si="0"/>
        <v>1.1192660550458715</v>
      </c>
      <c r="L20" s="53">
        <f t="shared" si="1"/>
        <v>1.1192660550458715</v>
      </c>
    </row>
    <row r="21" spans="1:12" x14ac:dyDescent="0.3">
      <c r="A21" s="189" t="s">
        <v>130</v>
      </c>
      <c r="B21" s="4" t="s">
        <v>109</v>
      </c>
      <c r="D21" s="56">
        <v>0</v>
      </c>
      <c r="E21" s="55">
        <v>0</v>
      </c>
      <c r="F21" s="56">
        <v>0</v>
      </c>
      <c r="G21" s="56">
        <v>430</v>
      </c>
      <c r="H21" s="56">
        <v>0</v>
      </c>
      <c r="I21" s="27"/>
      <c r="J21" s="27">
        <f t="shared" si="2"/>
        <v>430</v>
      </c>
      <c r="K21" s="53">
        <f t="shared" si="0"/>
        <v>0.17151974471479856</v>
      </c>
      <c r="L21" s="53">
        <f t="shared" si="1"/>
        <v>0.17151974471479856</v>
      </c>
    </row>
    <row r="22" spans="1:12" x14ac:dyDescent="0.3">
      <c r="A22" s="189" t="s">
        <v>131</v>
      </c>
      <c r="B22" s="4" t="s">
        <v>103</v>
      </c>
      <c r="D22" s="56">
        <v>0</v>
      </c>
      <c r="E22" s="55">
        <v>0</v>
      </c>
      <c r="F22" s="56">
        <v>0</v>
      </c>
      <c r="G22" s="56">
        <v>0</v>
      </c>
      <c r="H22" s="56">
        <v>0</v>
      </c>
      <c r="I22" s="27"/>
      <c r="J22" s="27">
        <f t="shared" si="2"/>
        <v>0</v>
      </c>
      <c r="K22" s="53">
        <f t="shared" si="0"/>
        <v>0</v>
      </c>
      <c r="L22" s="53">
        <f t="shared" si="1"/>
        <v>0</v>
      </c>
    </row>
    <row r="23" spans="1:12" x14ac:dyDescent="0.3">
      <c r="A23" s="189" t="s">
        <v>132</v>
      </c>
      <c r="B23" s="4" t="s">
        <v>114</v>
      </c>
      <c r="D23" s="56">
        <v>0</v>
      </c>
      <c r="E23" s="55">
        <v>0</v>
      </c>
      <c r="F23" s="56">
        <v>0</v>
      </c>
      <c r="G23" s="56">
        <v>0</v>
      </c>
      <c r="H23" s="56">
        <v>0</v>
      </c>
      <c r="I23" s="27"/>
      <c r="J23" s="27">
        <f t="shared" si="2"/>
        <v>0</v>
      </c>
      <c r="K23" s="53">
        <f t="shared" si="0"/>
        <v>0</v>
      </c>
      <c r="L23" s="53">
        <f t="shared" si="1"/>
        <v>0</v>
      </c>
    </row>
    <row r="24" spans="1:12" x14ac:dyDescent="0.3">
      <c r="A24" s="189" t="s">
        <v>170</v>
      </c>
      <c r="B24" s="4" t="s">
        <v>171</v>
      </c>
      <c r="D24" s="56">
        <v>0</v>
      </c>
      <c r="E24" s="55">
        <v>0</v>
      </c>
      <c r="F24" s="56">
        <v>0</v>
      </c>
      <c r="G24" s="56">
        <v>1275</v>
      </c>
      <c r="H24" s="56">
        <v>0</v>
      </c>
      <c r="I24" s="27"/>
      <c r="J24" s="27">
        <f t="shared" si="2"/>
        <v>1275</v>
      </c>
      <c r="K24" s="53">
        <f t="shared" si="0"/>
        <v>0.50857598723573993</v>
      </c>
      <c r="L24" s="53">
        <f t="shared" si="1"/>
        <v>0.50857598723573993</v>
      </c>
    </row>
    <row r="25" spans="1:12" x14ac:dyDescent="0.3">
      <c r="A25" s="189" t="s">
        <v>176</v>
      </c>
      <c r="B25" s="4" t="s">
        <v>57</v>
      </c>
      <c r="D25" s="56">
        <v>0</v>
      </c>
      <c r="E25" s="55">
        <v>0</v>
      </c>
      <c r="F25" s="56">
        <v>0</v>
      </c>
      <c r="G25" s="56">
        <v>0</v>
      </c>
      <c r="H25" s="56">
        <v>0</v>
      </c>
      <c r="I25" s="27"/>
      <c r="J25" s="27">
        <f t="shared" si="2"/>
        <v>0</v>
      </c>
      <c r="K25" s="53">
        <f t="shared" si="0"/>
        <v>0</v>
      </c>
      <c r="L25" s="53">
        <f t="shared" si="1"/>
        <v>0</v>
      </c>
    </row>
    <row r="26" spans="1:12" x14ac:dyDescent="0.3">
      <c r="A26" s="189" t="s">
        <v>133</v>
      </c>
      <c r="B26" s="4" t="s">
        <v>174</v>
      </c>
      <c r="D26" s="56">
        <v>0</v>
      </c>
      <c r="E26" s="55">
        <v>4180</v>
      </c>
      <c r="F26" s="56">
        <v>2570</v>
      </c>
      <c r="G26" s="56">
        <v>0</v>
      </c>
      <c r="H26" s="56">
        <v>0</v>
      </c>
      <c r="I26" s="27"/>
      <c r="J26" s="27">
        <f t="shared" si="2"/>
        <v>6750</v>
      </c>
      <c r="K26" s="53">
        <f t="shared" si="0"/>
        <v>2.6924611088950936</v>
      </c>
      <c r="L26" s="53">
        <f t="shared" si="1"/>
        <v>2.6924611088950936</v>
      </c>
    </row>
    <row r="27" spans="1:12" x14ac:dyDescent="0.3">
      <c r="A27" s="190" t="s">
        <v>134</v>
      </c>
      <c r="B27" s="4" t="s">
        <v>115</v>
      </c>
      <c r="D27" s="56">
        <v>0</v>
      </c>
      <c r="E27" s="55">
        <v>11060</v>
      </c>
      <c r="F27" s="56">
        <v>0</v>
      </c>
      <c r="G27" s="56">
        <v>5388</v>
      </c>
      <c r="H27" s="56">
        <v>4199</v>
      </c>
      <c r="I27" s="27"/>
      <c r="J27" s="27">
        <f t="shared" si="2"/>
        <v>20647</v>
      </c>
      <c r="K27" s="53">
        <f t="shared" si="0"/>
        <v>8.2357399282010366</v>
      </c>
      <c r="L27" s="53">
        <f t="shared" si="1"/>
        <v>8.2357399282010366</v>
      </c>
    </row>
    <row r="28" spans="1:12" x14ac:dyDescent="0.3">
      <c r="A28" s="189" t="s">
        <v>135</v>
      </c>
      <c r="B28" s="4" t="s">
        <v>113</v>
      </c>
      <c r="D28" s="56">
        <v>0</v>
      </c>
      <c r="E28" s="55">
        <v>0</v>
      </c>
      <c r="F28" s="56">
        <v>0</v>
      </c>
      <c r="G28" s="56">
        <v>6471</v>
      </c>
      <c r="H28" s="56">
        <v>0</v>
      </c>
      <c r="I28" s="27"/>
      <c r="J28" s="27">
        <f t="shared" si="2"/>
        <v>6471</v>
      </c>
      <c r="K28" s="53">
        <f t="shared" si="0"/>
        <v>2.5811727163940965</v>
      </c>
      <c r="L28" s="53">
        <f t="shared" si="1"/>
        <v>2.5811727163940965</v>
      </c>
    </row>
    <row r="29" spans="1:12" x14ac:dyDescent="0.3">
      <c r="A29" s="189" t="s">
        <v>136</v>
      </c>
      <c r="B29" s="4" t="s">
        <v>104</v>
      </c>
      <c r="D29" s="56">
        <v>0</v>
      </c>
      <c r="E29" s="55">
        <v>0</v>
      </c>
      <c r="F29" s="56">
        <v>0</v>
      </c>
      <c r="G29" s="56">
        <v>2060</v>
      </c>
      <c r="H29" s="56">
        <v>0</v>
      </c>
      <c r="I29" s="27"/>
      <c r="J29" s="27">
        <f t="shared" si="2"/>
        <v>2060</v>
      </c>
      <c r="K29" s="53">
        <f t="shared" si="0"/>
        <v>0.82169924212205825</v>
      </c>
      <c r="L29" s="53">
        <f t="shared" si="1"/>
        <v>0.82169924212205825</v>
      </c>
    </row>
    <row r="30" spans="1:12" x14ac:dyDescent="0.3">
      <c r="A30" s="189" t="s">
        <v>177</v>
      </c>
      <c r="B30" s="4" t="s">
        <v>178</v>
      </c>
      <c r="D30" s="56">
        <v>0</v>
      </c>
      <c r="E30" s="55">
        <v>4700</v>
      </c>
      <c r="F30" s="56">
        <v>0</v>
      </c>
      <c r="G30" s="56">
        <v>0</v>
      </c>
      <c r="H30" s="56">
        <v>0</v>
      </c>
      <c r="I30" s="27"/>
      <c r="J30" s="27">
        <f t="shared" si="2"/>
        <v>4700</v>
      </c>
      <c r="K30" s="53">
        <f t="shared" si="0"/>
        <v>1.8747506980454727</v>
      </c>
      <c r="L30" s="53">
        <f t="shared" si="1"/>
        <v>1.8747506980454727</v>
      </c>
    </row>
    <row r="31" spans="1:12" x14ac:dyDescent="0.3">
      <c r="A31" s="129">
        <v>2</v>
      </c>
      <c r="B31" s="130" t="s">
        <v>70</v>
      </c>
      <c r="C31" s="130"/>
      <c r="D31" s="131"/>
      <c r="E31" s="253"/>
      <c r="F31" s="253"/>
      <c r="G31" s="222"/>
      <c r="H31" s="254" t="s">
        <v>7</v>
      </c>
      <c r="I31" s="255"/>
      <c r="J31" s="226">
        <f>SUM(J32:J32)</f>
        <v>19030</v>
      </c>
      <c r="K31" s="227">
        <f t="shared" si="0"/>
        <v>7.5907459114479456</v>
      </c>
      <c r="L31" s="228">
        <f t="shared" si="1"/>
        <v>7.5907459114479456</v>
      </c>
    </row>
    <row r="32" spans="1:12" x14ac:dyDescent="0.3">
      <c r="A32" s="189" t="s">
        <v>137</v>
      </c>
      <c r="B32" s="4" t="s">
        <v>71</v>
      </c>
      <c r="D32" s="56">
        <v>0</v>
      </c>
      <c r="E32" s="55">
        <v>0</v>
      </c>
      <c r="F32" s="56">
        <v>0</v>
      </c>
      <c r="G32" s="56">
        <v>1200</v>
      </c>
      <c r="H32" s="56">
        <v>17830</v>
      </c>
      <c r="I32" s="27"/>
      <c r="J32" s="27">
        <f t="shared" ref="J32" si="3">SUM(D32:H32)</f>
        <v>19030</v>
      </c>
      <c r="K32" s="53">
        <f t="shared" si="0"/>
        <v>7.5907459114479456</v>
      </c>
      <c r="L32" s="53">
        <f t="shared" si="1"/>
        <v>7.5907459114479456</v>
      </c>
    </row>
    <row r="33" spans="1:12" x14ac:dyDescent="0.3">
      <c r="A33" s="129">
        <v>4</v>
      </c>
      <c r="B33" s="130" t="s">
        <v>8</v>
      </c>
      <c r="C33" s="130"/>
      <c r="D33" s="253"/>
      <c r="E33" s="253"/>
      <c r="F33" s="131"/>
      <c r="G33" s="131"/>
      <c r="H33" s="254" t="s">
        <v>7</v>
      </c>
      <c r="I33" s="255"/>
      <c r="J33" s="229">
        <f>SUM(J34:J34)</f>
        <v>900</v>
      </c>
      <c r="K33" s="227">
        <f t="shared" ref="K33:K34" si="4">J33/K$10</f>
        <v>0.35899481451934584</v>
      </c>
      <c r="L33" s="228">
        <f t="shared" ref="L33:L34" si="5">J33/K$11</f>
        <v>0.35899481451934584</v>
      </c>
    </row>
    <row r="34" spans="1:12" x14ac:dyDescent="0.3">
      <c r="A34" s="189" t="s">
        <v>196</v>
      </c>
      <c r="B34" s="4" t="s">
        <v>197</v>
      </c>
      <c r="D34" s="56">
        <v>0</v>
      </c>
      <c r="E34" s="55">
        <v>0</v>
      </c>
      <c r="F34" s="56">
        <v>0</v>
      </c>
      <c r="G34" s="56">
        <v>0</v>
      </c>
      <c r="H34" s="56">
        <v>900</v>
      </c>
      <c r="I34" s="58"/>
      <c r="J34" s="59">
        <f t="shared" ref="J34" si="6">SUM(D34:H34)</f>
        <v>900</v>
      </c>
      <c r="K34" s="53">
        <f t="shared" si="4"/>
        <v>0.35899481451934584</v>
      </c>
      <c r="L34" s="53">
        <f t="shared" si="5"/>
        <v>0.35899481451934584</v>
      </c>
    </row>
    <row r="35" spans="1:12" x14ac:dyDescent="0.3">
      <c r="A35" s="129">
        <v>5</v>
      </c>
      <c r="B35" s="130" t="s">
        <v>19</v>
      </c>
      <c r="C35" s="130"/>
      <c r="D35" s="253"/>
      <c r="E35" s="253"/>
      <c r="F35" s="131"/>
      <c r="G35" s="131"/>
      <c r="H35" s="254" t="s">
        <v>7</v>
      </c>
      <c r="I35" s="255"/>
      <c r="J35" s="229">
        <f>SUM(J36:J36)</f>
        <v>0</v>
      </c>
      <c r="K35" s="227">
        <f t="shared" si="0"/>
        <v>0</v>
      </c>
      <c r="L35" s="228">
        <f t="shared" si="1"/>
        <v>0</v>
      </c>
    </row>
    <row r="36" spans="1:12" x14ac:dyDescent="0.3">
      <c r="A36" s="189" t="s">
        <v>138</v>
      </c>
      <c r="B36" s="4" t="s">
        <v>139</v>
      </c>
      <c r="D36" s="56">
        <v>0</v>
      </c>
      <c r="E36" s="55">
        <v>0</v>
      </c>
      <c r="F36" s="56">
        <v>0</v>
      </c>
      <c r="G36" s="56">
        <v>0</v>
      </c>
      <c r="H36" s="56">
        <v>0</v>
      </c>
      <c r="I36" s="58"/>
      <c r="J36" s="59">
        <f t="shared" ref="J36" si="7">SUM(D36:H36)</f>
        <v>0</v>
      </c>
      <c r="K36" s="53">
        <f t="shared" si="0"/>
        <v>0</v>
      </c>
      <c r="L36" s="53">
        <f t="shared" si="1"/>
        <v>0</v>
      </c>
    </row>
    <row r="37" spans="1:12" x14ac:dyDescent="0.3">
      <c r="A37" s="129">
        <v>6</v>
      </c>
      <c r="B37" s="130" t="s">
        <v>20</v>
      </c>
      <c r="C37" s="130"/>
      <c r="D37" s="253"/>
      <c r="E37" s="253"/>
      <c r="F37" s="131"/>
      <c r="G37" s="230"/>
      <c r="H37" s="256" t="s">
        <v>7</v>
      </c>
      <c r="I37" s="257"/>
      <c r="J37" s="231">
        <f>SUM(J38:J41)</f>
        <v>306157</v>
      </c>
      <c r="K37" s="227">
        <f t="shared" si="0"/>
        <v>122.12086158755484</v>
      </c>
      <c r="L37" s="228">
        <f t="shared" si="1"/>
        <v>122.12086158755484</v>
      </c>
    </row>
    <row r="38" spans="1:12" x14ac:dyDescent="0.3">
      <c r="A38" s="189" t="s">
        <v>140</v>
      </c>
      <c r="B38" s="4" t="s">
        <v>59</v>
      </c>
      <c r="D38" s="161">
        <v>0</v>
      </c>
      <c r="E38" s="61">
        <v>0</v>
      </c>
      <c r="F38" s="162">
        <v>8200</v>
      </c>
      <c r="G38" s="161">
        <v>0</v>
      </c>
      <c r="H38" s="56">
        <v>26800</v>
      </c>
      <c r="I38" s="58"/>
      <c r="J38" s="59">
        <f t="shared" ref="J38:J41" si="8">SUM(D38:H38)</f>
        <v>35000</v>
      </c>
      <c r="K38" s="53">
        <f t="shared" si="0"/>
        <v>13.960909453530116</v>
      </c>
      <c r="L38" s="53">
        <f t="shared" si="1"/>
        <v>13.960909453530116</v>
      </c>
    </row>
    <row r="39" spans="1:12" x14ac:dyDescent="0.3">
      <c r="A39" s="189" t="s">
        <v>141</v>
      </c>
      <c r="B39" s="4" t="s">
        <v>268</v>
      </c>
      <c r="D39" s="161">
        <v>154190</v>
      </c>
      <c r="E39" s="61">
        <v>0</v>
      </c>
      <c r="F39" s="162">
        <v>0</v>
      </c>
      <c r="G39" s="161">
        <v>0</v>
      </c>
      <c r="H39" s="56">
        <v>0</v>
      </c>
      <c r="I39" s="58"/>
      <c r="J39" s="59">
        <f t="shared" si="8"/>
        <v>154190</v>
      </c>
      <c r="K39" s="53">
        <f t="shared" si="0"/>
        <v>61.503789389708814</v>
      </c>
      <c r="L39" s="53">
        <f t="shared" si="1"/>
        <v>61.503789389708814</v>
      </c>
    </row>
    <row r="40" spans="1:12" x14ac:dyDescent="0.3">
      <c r="A40" s="277" t="s">
        <v>142</v>
      </c>
      <c r="B40" s="271" t="s">
        <v>72</v>
      </c>
      <c r="C40" s="271"/>
      <c r="D40" s="272">
        <v>0</v>
      </c>
      <c r="E40" s="61">
        <v>0</v>
      </c>
      <c r="F40" s="273">
        <v>20855</v>
      </c>
      <c r="G40" s="272">
        <v>0</v>
      </c>
      <c r="H40" s="274">
        <v>35240</v>
      </c>
      <c r="I40" s="275"/>
      <c r="J40" s="276">
        <f t="shared" si="8"/>
        <v>56095</v>
      </c>
      <c r="K40" s="53">
        <f t="shared" si="0"/>
        <v>22.375349022736337</v>
      </c>
      <c r="L40" s="53">
        <f t="shared" si="1"/>
        <v>22.375349022736337</v>
      </c>
    </row>
    <row r="41" spans="1:12" x14ac:dyDescent="0.3">
      <c r="A41" s="189" t="s">
        <v>143</v>
      </c>
      <c r="B41" s="4" t="s">
        <v>116</v>
      </c>
      <c r="D41" s="161">
        <f>60872-71</f>
        <v>60801</v>
      </c>
      <c r="E41" s="61">
        <v>0</v>
      </c>
      <c r="F41" s="162">
        <v>71</v>
      </c>
      <c r="G41" s="161">
        <v>0</v>
      </c>
      <c r="H41" s="56">
        <v>0</v>
      </c>
      <c r="I41" s="58"/>
      <c r="J41" s="59">
        <f t="shared" si="8"/>
        <v>60872</v>
      </c>
      <c r="K41" s="53">
        <f t="shared" si="0"/>
        <v>24.280813721579577</v>
      </c>
      <c r="L41" s="53">
        <f t="shared" si="1"/>
        <v>24.280813721579577</v>
      </c>
    </row>
    <row r="42" spans="1:12" x14ac:dyDescent="0.3">
      <c r="A42" s="129">
        <v>7</v>
      </c>
      <c r="B42" s="130" t="s">
        <v>21</v>
      </c>
      <c r="C42" s="130"/>
      <c r="D42" s="131"/>
      <c r="E42" s="253"/>
      <c r="F42" s="253"/>
      <c r="G42" s="222"/>
      <c r="H42" s="254" t="s">
        <v>7</v>
      </c>
      <c r="I42" s="255"/>
      <c r="J42" s="231">
        <f>SUM(J43:J44)</f>
        <v>8825</v>
      </c>
      <c r="K42" s="227">
        <f t="shared" si="0"/>
        <v>3.5201435979258076</v>
      </c>
      <c r="L42" s="228">
        <f t="shared" si="1"/>
        <v>3.5201435979258076</v>
      </c>
    </row>
    <row r="43" spans="1:12" x14ac:dyDescent="0.3">
      <c r="A43" s="189" t="s">
        <v>144</v>
      </c>
      <c r="B43" s="4" t="s">
        <v>67</v>
      </c>
      <c r="D43" s="56">
        <v>0</v>
      </c>
      <c r="E43" s="55">
        <v>0</v>
      </c>
      <c r="F43" s="56">
        <v>0</v>
      </c>
      <c r="G43" s="56">
        <v>0</v>
      </c>
      <c r="H43" s="56">
        <v>0</v>
      </c>
      <c r="I43" s="27"/>
      <c r="J43" s="59">
        <f t="shared" ref="J43:J44" si="9">SUM(D43:H43)</f>
        <v>0</v>
      </c>
      <c r="K43" s="53">
        <f t="shared" si="0"/>
        <v>0</v>
      </c>
      <c r="L43" s="53">
        <f t="shared" si="1"/>
        <v>0</v>
      </c>
    </row>
    <row r="44" spans="1:12" x14ac:dyDescent="0.3">
      <c r="A44" s="189" t="s">
        <v>145</v>
      </c>
      <c r="B44" s="4" t="s">
        <v>73</v>
      </c>
      <c r="D44" s="56">
        <v>0</v>
      </c>
      <c r="E44" s="55">
        <v>0</v>
      </c>
      <c r="F44" s="56">
        <v>0</v>
      </c>
      <c r="G44" s="56">
        <v>0</v>
      </c>
      <c r="H44" s="56">
        <v>8825</v>
      </c>
      <c r="I44" s="27"/>
      <c r="J44" s="59">
        <f t="shared" si="9"/>
        <v>8825</v>
      </c>
      <c r="K44" s="53">
        <f t="shared" si="0"/>
        <v>3.5201435979258076</v>
      </c>
      <c r="L44" s="53">
        <f t="shared" si="1"/>
        <v>3.5201435979258076</v>
      </c>
    </row>
    <row r="45" spans="1:12" x14ac:dyDescent="0.3">
      <c r="A45" s="129">
        <v>8</v>
      </c>
      <c r="B45" s="130" t="s">
        <v>117</v>
      </c>
      <c r="C45" s="130"/>
      <c r="D45" s="131"/>
      <c r="E45" s="253"/>
      <c r="F45" s="253"/>
      <c r="G45" s="131"/>
      <c r="H45" s="254" t="s">
        <v>7</v>
      </c>
      <c r="I45" s="255"/>
      <c r="J45" s="231">
        <f>SUM(J46:J49)</f>
        <v>53370</v>
      </c>
      <c r="K45" s="227">
        <f t="shared" si="0"/>
        <v>21.288392500997208</v>
      </c>
      <c r="L45" s="228">
        <f>J45/K$11</f>
        <v>21.288392500997208</v>
      </c>
    </row>
    <row r="46" spans="1:12" x14ac:dyDescent="0.3">
      <c r="A46" s="189" t="s">
        <v>146</v>
      </c>
      <c r="B46" s="4" t="s">
        <v>269</v>
      </c>
      <c r="D46" s="193">
        <v>11003</v>
      </c>
      <c r="E46" s="55">
        <v>0</v>
      </c>
      <c r="F46" s="56">
        <v>0</v>
      </c>
      <c r="G46" s="56">
        <v>0</v>
      </c>
      <c r="H46" s="56">
        <v>0</v>
      </c>
      <c r="I46" s="27"/>
      <c r="J46" s="59">
        <f>SUM(D46:I46)</f>
        <v>11003</v>
      </c>
      <c r="K46" s="53">
        <f t="shared" si="0"/>
        <v>4.3889110490626244</v>
      </c>
      <c r="L46" s="53">
        <f>J46/K$11</f>
        <v>4.3889110490626244</v>
      </c>
    </row>
    <row r="47" spans="1:12" x14ac:dyDescent="0.3">
      <c r="A47" s="189" t="s">
        <v>198</v>
      </c>
      <c r="B47" s="4" t="s">
        <v>199</v>
      </c>
      <c r="D47" s="193">
        <v>22248</v>
      </c>
      <c r="E47" s="55">
        <v>1680</v>
      </c>
      <c r="F47" s="56">
        <v>0</v>
      </c>
      <c r="G47" s="56">
        <v>750</v>
      </c>
      <c r="H47" s="56">
        <v>0</v>
      </c>
      <c r="I47" s="27"/>
      <c r="J47" s="59">
        <f t="shared" ref="J47:J48" si="10">SUM(D47:I47)</f>
        <v>24678</v>
      </c>
      <c r="K47" s="53">
        <f t="shared" ref="K47:K48" si="11">J47/K$10</f>
        <v>9.8436378141204628</v>
      </c>
      <c r="L47" s="53">
        <f t="shared" ref="L47:L48" si="12">J47/K$11</f>
        <v>9.8436378141204628</v>
      </c>
    </row>
    <row r="48" spans="1:12" x14ac:dyDescent="0.3">
      <c r="A48" s="188" t="s">
        <v>147</v>
      </c>
      <c r="B48" s="4" t="s">
        <v>270</v>
      </c>
      <c r="D48" s="193">
        <v>0</v>
      </c>
      <c r="E48" s="55">
        <v>0</v>
      </c>
      <c r="F48" s="56">
        <v>0</v>
      </c>
      <c r="G48" s="56">
        <v>0</v>
      </c>
      <c r="H48" s="56">
        <v>0</v>
      </c>
      <c r="I48" s="27"/>
      <c r="J48" s="59">
        <f t="shared" si="10"/>
        <v>0</v>
      </c>
      <c r="K48" s="53">
        <f t="shared" si="11"/>
        <v>0</v>
      </c>
      <c r="L48" s="53">
        <f t="shared" si="12"/>
        <v>0</v>
      </c>
    </row>
    <row r="49" spans="1:12" x14ac:dyDescent="0.3">
      <c r="A49" s="189" t="s">
        <v>148</v>
      </c>
      <c r="B49" s="4" t="s">
        <v>271</v>
      </c>
      <c r="D49" s="193">
        <v>17689</v>
      </c>
      <c r="E49" s="55">
        <v>0</v>
      </c>
      <c r="F49" s="56">
        <v>0</v>
      </c>
      <c r="G49" s="56">
        <v>0</v>
      </c>
      <c r="H49" s="56">
        <v>0</v>
      </c>
      <c r="I49" s="27"/>
      <c r="J49" s="59">
        <f t="shared" ref="J49" si="13">SUM(D49:H49)</f>
        <v>17689</v>
      </c>
      <c r="K49" s="53">
        <f t="shared" si="0"/>
        <v>7.0558436378141201</v>
      </c>
      <c r="L49" s="53">
        <f t="shared" ref="L49:L81" si="14">J49/K$11</f>
        <v>7.0558436378141201</v>
      </c>
    </row>
    <row r="50" spans="1:12" x14ac:dyDescent="0.3">
      <c r="A50" s="129">
        <v>9</v>
      </c>
      <c r="B50" s="130" t="s">
        <v>22</v>
      </c>
      <c r="C50" s="130"/>
      <c r="D50" s="131"/>
      <c r="E50" s="253"/>
      <c r="F50" s="253"/>
      <c r="G50" s="222"/>
      <c r="H50" s="254" t="s">
        <v>7</v>
      </c>
      <c r="I50" s="255"/>
      <c r="J50" s="231">
        <f>SUM(J51:J61)</f>
        <v>307999</v>
      </c>
      <c r="K50" s="227">
        <f t="shared" si="0"/>
        <v>122.85560430793777</v>
      </c>
      <c r="L50" s="228">
        <f t="shared" si="14"/>
        <v>122.85560430793777</v>
      </c>
    </row>
    <row r="51" spans="1:12" x14ac:dyDescent="0.3">
      <c r="A51" s="189" t="s">
        <v>149</v>
      </c>
      <c r="B51" s="4" t="s">
        <v>50</v>
      </c>
      <c r="D51" s="161">
        <v>0</v>
      </c>
      <c r="E51" s="61">
        <v>0</v>
      </c>
      <c r="F51" s="162">
        <v>0</v>
      </c>
      <c r="G51" s="161">
        <v>0</v>
      </c>
      <c r="H51" s="56">
        <v>21099</v>
      </c>
      <c r="I51" s="58"/>
      <c r="J51" s="59">
        <f t="shared" ref="J51:J61" si="15">SUM(D51:H51)</f>
        <v>21099</v>
      </c>
      <c r="K51" s="53">
        <f t="shared" si="0"/>
        <v>8.4160351017151971</v>
      </c>
      <c r="L51" s="53">
        <f t="shared" si="14"/>
        <v>8.4160351017151971</v>
      </c>
    </row>
    <row r="52" spans="1:12" x14ac:dyDescent="0.3">
      <c r="A52" s="189" t="s">
        <v>183</v>
      </c>
      <c r="B52" s="4" t="s">
        <v>272</v>
      </c>
      <c r="D52" s="4"/>
      <c r="E52" s="4"/>
      <c r="F52" s="4"/>
      <c r="H52" s="4"/>
      <c r="I52" s="4"/>
      <c r="K52" s="4"/>
      <c r="L52" s="4"/>
    </row>
    <row r="53" spans="1:12" x14ac:dyDescent="0.3">
      <c r="A53" s="189"/>
      <c r="B53" s="192" t="s">
        <v>75</v>
      </c>
      <c r="D53" s="161">
        <v>44349</v>
      </c>
      <c r="E53" s="61">
        <v>0</v>
      </c>
      <c r="F53" s="162">
        <v>0</v>
      </c>
      <c r="G53" s="161">
        <v>0</v>
      </c>
      <c r="H53" s="56">
        <v>0</v>
      </c>
      <c r="I53" s="58"/>
      <c r="J53" s="59">
        <f>SUM(D53:H53)</f>
        <v>44349</v>
      </c>
      <c r="K53" s="53">
        <f t="shared" ref="K53:K92" si="16">J53/K$10</f>
        <v>17.69006781013163</v>
      </c>
      <c r="L53" s="53">
        <f>J53/K$11</f>
        <v>17.69006781013163</v>
      </c>
    </row>
    <row r="54" spans="1:12" x14ac:dyDescent="0.3">
      <c r="A54" s="189"/>
      <c r="B54" s="192" t="s">
        <v>76</v>
      </c>
      <c r="D54" s="161">
        <v>5589</v>
      </c>
      <c r="E54" s="61">
        <v>0</v>
      </c>
      <c r="F54" s="162">
        <v>0</v>
      </c>
      <c r="G54" s="161">
        <v>0</v>
      </c>
      <c r="H54" s="56">
        <v>0</v>
      </c>
      <c r="I54" s="58"/>
      <c r="J54" s="59">
        <f t="shared" si="15"/>
        <v>5589</v>
      </c>
      <c r="K54" s="53">
        <f t="shared" si="16"/>
        <v>2.2293577981651378</v>
      </c>
      <c r="L54" s="53">
        <f t="shared" si="14"/>
        <v>2.2293577981651378</v>
      </c>
    </row>
    <row r="55" spans="1:12" x14ac:dyDescent="0.3">
      <c r="A55" s="189"/>
      <c r="B55" s="192" t="s">
        <v>77</v>
      </c>
      <c r="D55" s="161">
        <v>0</v>
      </c>
      <c r="E55" s="61">
        <v>0</v>
      </c>
      <c r="F55" s="162">
        <v>0</v>
      </c>
      <c r="G55" s="161">
        <v>0</v>
      </c>
      <c r="H55" s="56">
        <v>0</v>
      </c>
      <c r="I55" s="58"/>
      <c r="J55" s="59">
        <f t="shared" si="15"/>
        <v>0</v>
      </c>
      <c r="K55" s="53">
        <f t="shared" si="16"/>
        <v>0</v>
      </c>
      <c r="L55" s="53">
        <f t="shared" si="14"/>
        <v>0</v>
      </c>
    </row>
    <row r="56" spans="1:12" x14ac:dyDescent="0.3">
      <c r="A56" s="189"/>
      <c r="B56" s="192" t="s">
        <v>78</v>
      </c>
      <c r="D56" s="161">
        <v>30137</v>
      </c>
      <c r="E56" s="61">
        <v>0</v>
      </c>
      <c r="F56" s="162">
        <v>0</v>
      </c>
      <c r="G56" s="161">
        <v>0</v>
      </c>
      <c r="H56" s="56">
        <v>0</v>
      </c>
      <c r="I56" s="58"/>
      <c r="J56" s="59">
        <f t="shared" ref="J56" si="17">SUM(D56:H56)</f>
        <v>30137</v>
      </c>
      <c r="K56" s="53">
        <f t="shared" ref="K56" si="18">J56/K$10</f>
        <v>12.021140805743917</v>
      </c>
      <c r="L56" s="53">
        <f t="shared" ref="L56" si="19">J56/K$11</f>
        <v>12.021140805743917</v>
      </c>
    </row>
    <row r="57" spans="1:12" x14ac:dyDescent="0.3">
      <c r="A57" s="189" t="s">
        <v>150</v>
      </c>
      <c r="B57" s="4" t="s">
        <v>273</v>
      </c>
      <c r="D57" s="161">
        <v>10942</v>
      </c>
      <c r="E57" s="61">
        <v>0</v>
      </c>
      <c r="F57" s="162">
        <v>0</v>
      </c>
      <c r="G57" s="161">
        <v>0</v>
      </c>
      <c r="H57" s="56">
        <v>0</v>
      </c>
      <c r="I57" s="58"/>
      <c r="J57" s="59">
        <f t="shared" si="15"/>
        <v>10942</v>
      </c>
      <c r="K57" s="53">
        <f t="shared" si="16"/>
        <v>4.3645791783007581</v>
      </c>
      <c r="L57" s="53">
        <f t="shared" si="14"/>
        <v>4.3645791783007581</v>
      </c>
    </row>
    <row r="58" spans="1:12" x14ac:dyDescent="0.3">
      <c r="A58" s="189" t="s">
        <v>151</v>
      </c>
      <c r="B58" s="4" t="s">
        <v>274</v>
      </c>
      <c r="D58" s="161">
        <v>0</v>
      </c>
      <c r="E58" s="61">
        <v>0</v>
      </c>
      <c r="F58" s="162">
        <v>0</v>
      </c>
      <c r="G58" s="161">
        <v>0</v>
      </c>
      <c r="H58" s="56">
        <v>0</v>
      </c>
      <c r="I58" s="58"/>
      <c r="J58" s="59">
        <f t="shared" si="15"/>
        <v>0</v>
      </c>
      <c r="K58" s="53">
        <f t="shared" si="16"/>
        <v>0</v>
      </c>
      <c r="L58" s="53">
        <f t="shared" si="14"/>
        <v>0</v>
      </c>
    </row>
    <row r="59" spans="1:12" x14ac:dyDescent="0.3">
      <c r="A59" s="189" t="s">
        <v>152</v>
      </c>
      <c r="B59" s="4" t="s">
        <v>275</v>
      </c>
      <c r="D59" s="161">
        <v>60538</v>
      </c>
      <c r="E59" s="61">
        <v>0</v>
      </c>
      <c r="F59" s="162">
        <v>0</v>
      </c>
      <c r="G59" s="161">
        <v>0</v>
      </c>
      <c r="H59" s="56">
        <v>0</v>
      </c>
      <c r="I59" s="58"/>
      <c r="J59" s="59">
        <f t="shared" si="15"/>
        <v>60538</v>
      </c>
      <c r="K59" s="53">
        <f t="shared" si="16"/>
        <v>24.147586757080177</v>
      </c>
      <c r="L59" s="53">
        <f t="shared" si="14"/>
        <v>24.147586757080177</v>
      </c>
    </row>
    <row r="60" spans="1:12" x14ac:dyDescent="0.3">
      <c r="A60" s="189" t="s">
        <v>153</v>
      </c>
      <c r="B60" s="4" t="s">
        <v>119</v>
      </c>
      <c r="D60" s="161" t="s">
        <v>227</v>
      </c>
      <c r="E60" s="61">
        <v>0</v>
      </c>
      <c r="F60" s="162">
        <v>0</v>
      </c>
      <c r="G60" s="161">
        <v>0</v>
      </c>
      <c r="H60" s="56">
        <v>0</v>
      </c>
      <c r="I60" s="58"/>
      <c r="J60" s="59">
        <f t="shared" si="15"/>
        <v>0</v>
      </c>
      <c r="K60" s="53">
        <f t="shared" si="16"/>
        <v>0</v>
      </c>
      <c r="L60" s="53">
        <f t="shared" si="14"/>
        <v>0</v>
      </c>
    </row>
    <row r="61" spans="1:12" x14ac:dyDescent="0.3">
      <c r="A61" s="189" t="s">
        <v>154</v>
      </c>
      <c r="B61" s="4" t="s">
        <v>23</v>
      </c>
      <c r="D61" s="161">
        <v>0</v>
      </c>
      <c r="E61" s="61">
        <v>0</v>
      </c>
      <c r="F61" s="162">
        <v>0</v>
      </c>
      <c r="G61" s="161">
        <v>0</v>
      </c>
      <c r="H61" s="56">
        <v>135345</v>
      </c>
      <c r="I61" s="58"/>
      <c r="J61" s="59">
        <f t="shared" si="15"/>
        <v>135345</v>
      </c>
      <c r="K61" s="53">
        <f t="shared" si="16"/>
        <v>53.986836856800956</v>
      </c>
      <c r="L61" s="53">
        <f t="shared" si="14"/>
        <v>53.986836856800956</v>
      </c>
    </row>
    <row r="62" spans="1:12" x14ac:dyDescent="0.3">
      <c r="A62" s="129">
        <v>10</v>
      </c>
      <c r="B62" s="130" t="s">
        <v>24</v>
      </c>
      <c r="C62" s="130"/>
      <c r="D62" s="131"/>
      <c r="E62" s="253"/>
      <c r="F62" s="253"/>
      <c r="G62" s="131"/>
      <c r="H62" s="254" t="s">
        <v>7</v>
      </c>
      <c r="I62" s="255"/>
      <c r="J62" s="231">
        <f>SUM(J63:J67)</f>
        <v>76085</v>
      </c>
      <c r="K62" s="227">
        <f t="shared" si="16"/>
        <v>30.349022736338252</v>
      </c>
      <c r="L62" s="228">
        <f t="shared" si="14"/>
        <v>30.349022736338252</v>
      </c>
    </row>
    <row r="63" spans="1:12" x14ac:dyDescent="0.3">
      <c r="A63" s="277" t="s">
        <v>155</v>
      </c>
      <c r="B63" s="271" t="s">
        <v>118</v>
      </c>
      <c r="C63" s="271"/>
      <c r="D63" s="272">
        <v>17933</v>
      </c>
      <c r="E63" s="61">
        <v>6525</v>
      </c>
      <c r="F63" s="273">
        <v>0</v>
      </c>
      <c r="G63" s="272">
        <v>0</v>
      </c>
      <c r="H63" s="274">
        <v>0</v>
      </c>
      <c r="I63" s="275"/>
      <c r="J63" s="276">
        <f t="shared" ref="J63:J67" si="20">SUM(D63:H63)</f>
        <v>24458</v>
      </c>
      <c r="K63" s="53">
        <f t="shared" si="16"/>
        <v>9.7558835261268442</v>
      </c>
      <c r="L63" s="53">
        <f t="shared" si="14"/>
        <v>9.7558835261268442</v>
      </c>
    </row>
    <row r="64" spans="1:12" x14ac:dyDescent="0.3">
      <c r="A64" s="189" t="s">
        <v>156</v>
      </c>
      <c r="B64" s="4" t="s">
        <v>186</v>
      </c>
      <c r="D64" s="161">
        <v>0</v>
      </c>
      <c r="E64" s="61">
        <v>0</v>
      </c>
      <c r="F64" s="162">
        <v>0</v>
      </c>
      <c r="G64" s="161">
        <v>0</v>
      </c>
      <c r="H64" s="56">
        <v>12155</v>
      </c>
      <c r="I64" s="58"/>
      <c r="J64" s="59">
        <f t="shared" si="20"/>
        <v>12155</v>
      </c>
      <c r="K64" s="53">
        <f t="shared" si="16"/>
        <v>4.8484244116473869</v>
      </c>
      <c r="L64" s="53">
        <f t="shared" si="14"/>
        <v>4.8484244116473869</v>
      </c>
    </row>
    <row r="65" spans="1:12" x14ac:dyDescent="0.3">
      <c r="A65" s="270">
        <v>10.314</v>
      </c>
      <c r="B65" s="271" t="s">
        <v>276</v>
      </c>
      <c r="C65" s="271"/>
      <c r="D65" s="272">
        <f>4557+1628</f>
        <v>6185</v>
      </c>
      <c r="E65" s="61">
        <v>180</v>
      </c>
      <c r="F65" s="273">
        <v>0</v>
      </c>
      <c r="G65" s="272">
        <v>0</v>
      </c>
      <c r="H65" s="274">
        <v>975</v>
      </c>
      <c r="I65" s="275"/>
      <c r="J65" s="276">
        <f t="shared" si="20"/>
        <v>7340</v>
      </c>
      <c r="K65" s="53">
        <f t="shared" si="16"/>
        <v>2.9278021539688872</v>
      </c>
      <c r="L65" s="53">
        <f t="shared" si="14"/>
        <v>2.9278021539688872</v>
      </c>
    </row>
    <row r="66" spans="1:12" x14ac:dyDescent="0.3">
      <c r="A66" s="29">
        <v>10.571999999999999</v>
      </c>
      <c r="B66" s="4" t="s">
        <v>82</v>
      </c>
      <c r="D66" s="161">
        <v>0</v>
      </c>
      <c r="E66" s="61">
        <v>1110</v>
      </c>
      <c r="F66" s="162">
        <v>2584</v>
      </c>
      <c r="G66" s="161">
        <v>0</v>
      </c>
      <c r="H66" s="56">
        <v>0</v>
      </c>
      <c r="I66" s="275"/>
      <c r="J66" s="276">
        <f t="shared" ref="J66" si="21">SUM(D66:H66)</f>
        <v>3694</v>
      </c>
      <c r="K66" s="53">
        <f t="shared" ref="K66" si="22">J66/K$10</f>
        <v>1.4734742720382927</v>
      </c>
      <c r="L66" s="53">
        <f t="shared" ref="L66" si="23">J66/K$11</f>
        <v>1.4734742720382927</v>
      </c>
    </row>
    <row r="67" spans="1:12" x14ac:dyDescent="0.3">
      <c r="A67" s="29">
        <v>10.571999999999999</v>
      </c>
      <c r="B67" s="4" t="s">
        <v>277</v>
      </c>
      <c r="D67" s="161">
        <v>28438</v>
      </c>
      <c r="E67" s="61">
        <v>0</v>
      </c>
      <c r="F67" s="162">
        <v>0</v>
      </c>
      <c r="G67" s="161">
        <v>0</v>
      </c>
      <c r="H67" s="56">
        <v>0</v>
      </c>
      <c r="I67" s="58"/>
      <c r="J67" s="59">
        <f t="shared" si="20"/>
        <v>28438</v>
      </c>
      <c r="K67" s="53">
        <f t="shared" si="16"/>
        <v>11.343438372556841</v>
      </c>
      <c r="L67" s="53">
        <f t="shared" si="14"/>
        <v>11.343438372556841</v>
      </c>
    </row>
    <row r="68" spans="1:12" x14ac:dyDescent="0.3">
      <c r="A68" s="129">
        <v>11</v>
      </c>
      <c r="B68" s="130" t="s">
        <v>84</v>
      </c>
      <c r="C68" s="130"/>
      <c r="D68" s="131"/>
      <c r="E68" s="253"/>
      <c r="F68" s="253"/>
      <c r="G68" s="222"/>
      <c r="H68" s="254" t="s">
        <v>7</v>
      </c>
      <c r="I68" s="255"/>
      <c r="J68" s="231">
        <f>SUM(J69:J70)</f>
        <v>52991</v>
      </c>
      <c r="K68" s="227">
        <f t="shared" si="16"/>
        <v>21.137215795771837</v>
      </c>
      <c r="L68" s="228">
        <f t="shared" si="14"/>
        <v>21.137215795771837</v>
      </c>
    </row>
    <row r="69" spans="1:12" x14ac:dyDescent="0.3">
      <c r="A69" s="136">
        <v>11.302</v>
      </c>
      <c r="B69" s="4" t="s">
        <v>280</v>
      </c>
      <c r="D69" s="56">
        <v>48777</v>
      </c>
      <c r="E69" s="55">
        <v>920</v>
      </c>
      <c r="F69" s="56">
        <v>0</v>
      </c>
      <c r="G69" s="56">
        <v>0</v>
      </c>
      <c r="H69" s="56">
        <v>0</v>
      </c>
      <c r="I69" s="58"/>
      <c r="J69" s="59">
        <f t="shared" ref="J69" si="24">SUM(D69:H69)</f>
        <v>49697</v>
      </c>
      <c r="K69" s="53">
        <f t="shared" si="16"/>
        <v>19.823294774631034</v>
      </c>
      <c r="L69" s="53">
        <f t="shared" si="14"/>
        <v>19.823294774631034</v>
      </c>
    </row>
    <row r="70" spans="1:12" x14ac:dyDescent="0.3">
      <c r="A70" s="136">
        <v>11.52</v>
      </c>
      <c r="B70" s="4" t="s">
        <v>279</v>
      </c>
      <c r="D70" s="56">
        <v>3294</v>
      </c>
      <c r="E70" s="55">
        <v>0</v>
      </c>
      <c r="F70" s="56">
        <v>0</v>
      </c>
      <c r="G70" s="56">
        <v>0</v>
      </c>
      <c r="H70" s="56">
        <v>0</v>
      </c>
      <c r="I70" s="58"/>
      <c r="J70" s="59">
        <f t="shared" ref="J70" si="25">SUM(D70:H70)</f>
        <v>3294</v>
      </c>
      <c r="K70" s="53">
        <f t="shared" ref="K70" si="26">J70/K$10</f>
        <v>1.3139210211408057</v>
      </c>
      <c r="L70" s="53">
        <f t="shared" ref="L70" si="27">J70/K$11</f>
        <v>1.3139210211408057</v>
      </c>
    </row>
    <row r="71" spans="1:12" x14ac:dyDescent="0.3">
      <c r="A71" s="129">
        <v>12</v>
      </c>
      <c r="B71" s="130" t="s">
        <v>25</v>
      </c>
      <c r="C71" s="130"/>
      <c r="D71" s="131"/>
      <c r="E71" s="253"/>
      <c r="F71" s="253"/>
      <c r="G71" s="131"/>
      <c r="H71" s="254" t="s">
        <v>7</v>
      </c>
      <c r="I71" s="255"/>
      <c r="J71" s="231">
        <f>SUM(J72:J74)</f>
        <v>0</v>
      </c>
      <c r="K71" s="227">
        <f t="shared" si="16"/>
        <v>0</v>
      </c>
      <c r="L71" s="228">
        <f t="shared" si="14"/>
        <v>0</v>
      </c>
    </row>
    <row r="72" spans="1:12" x14ac:dyDescent="0.3">
      <c r="A72" s="189" t="s">
        <v>157</v>
      </c>
      <c r="B72" s="4" t="s">
        <v>87</v>
      </c>
      <c r="D72" s="162" t="s">
        <v>227</v>
      </c>
      <c r="E72" s="61">
        <v>0</v>
      </c>
      <c r="F72" s="162">
        <v>0</v>
      </c>
      <c r="G72" s="161">
        <v>0</v>
      </c>
      <c r="H72" s="56">
        <v>0</v>
      </c>
      <c r="I72" s="58"/>
      <c r="J72" s="59">
        <f>SUM(D72:H72)</f>
        <v>0</v>
      </c>
      <c r="K72" s="53">
        <f t="shared" si="16"/>
        <v>0</v>
      </c>
      <c r="L72" s="53">
        <f t="shared" si="14"/>
        <v>0</v>
      </c>
    </row>
    <row r="73" spans="1:12" x14ac:dyDescent="0.3">
      <c r="A73" s="188" t="s">
        <v>158</v>
      </c>
      <c r="B73" s="4" t="s">
        <v>88</v>
      </c>
      <c r="D73" s="162" t="s">
        <v>227</v>
      </c>
      <c r="E73" s="61">
        <v>0</v>
      </c>
      <c r="F73" s="162">
        <v>0</v>
      </c>
      <c r="G73" s="161">
        <v>0</v>
      </c>
      <c r="H73" s="56">
        <v>0</v>
      </c>
      <c r="I73" s="58"/>
      <c r="J73" s="59">
        <f>SUM(D73:H73)</f>
        <v>0</v>
      </c>
      <c r="K73" s="53">
        <f t="shared" si="16"/>
        <v>0</v>
      </c>
      <c r="L73" s="53">
        <f t="shared" si="14"/>
        <v>0</v>
      </c>
    </row>
    <row r="74" spans="1:12" x14ac:dyDescent="0.3">
      <c r="A74" s="188" t="s">
        <v>159</v>
      </c>
      <c r="B74" s="4" t="s">
        <v>120</v>
      </c>
      <c r="D74" s="162" t="s">
        <v>227</v>
      </c>
      <c r="E74" s="61">
        <v>0</v>
      </c>
      <c r="F74" s="162">
        <v>0</v>
      </c>
      <c r="G74" s="161">
        <v>0</v>
      </c>
      <c r="H74" s="56">
        <v>0</v>
      </c>
      <c r="I74" s="58"/>
      <c r="J74" s="59">
        <f>SUM(D74:H74)</f>
        <v>0</v>
      </c>
      <c r="K74" s="53">
        <f t="shared" si="16"/>
        <v>0</v>
      </c>
      <c r="L74" s="53">
        <f t="shared" si="14"/>
        <v>0</v>
      </c>
    </row>
    <row r="75" spans="1:12" x14ac:dyDescent="0.3">
      <c r="A75" s="129">
        <v>13</v>
      </c>
      <c r="B75" s="130" t="s">
        <v>26</v>
      </c>
      <c r="C75" s="130"/>
      <c r="D75" s="131"/>
      <c r="E75" s="253"/>
      <c r="F75" s="253"/>
      <c r="G75" s="222"/>
      <c r="H75" s="254" t="s">
        <v>7</v>
      </c>
      <c r="I75" s="255"/>
      <c r="J75" s="231">
        <f>SUM(J76)</f>
        <v>9291</v>
      </c>
      <c r="K75" s="227">
        <f t="shared" si="16"/>
        <v>3.7060231352213799</v>
      </c>
      <c r="L75" s="228">
        <f t="shared" si="14"/>
        <v>3.7060231352213799</v>
      </c>
    </row>
    <row r="76" spans="1:12" x14ac:dyDescent="0.3">
      <c r="A76" s="188" t="s">
        <v>195</v>
      </c>
      <c r="B76" s="4" t="s">
        <v>89</v>
      </c>
      <c r="D76" s="162">
        <v>8121</v>
      </c>
      <c r="E76" s="61">
        <v>1170</v>
      </c>
      <c r="F76" s="162">
        <v>0</v>
      </c>
      <c r="G76" s="161">
        <v>0</v>
      </c>
      <c r="H76" s="56">
        <v>0</v>
      </c>
      <c r="I76" s="58"/>
      <c r="J76" s="59">
        <f>SUM(D76:H76)</f>
        <v>9291</v>
      </c>
      <c r="K76" s="53">
        <f t="shared" si="16"/>
        <v>3.7060231352213799</v>
      </c>
      <c r="L76" s="53">
        <f t="shared" si="14"/>
        <v>3.7060231352213799</v>
      </c>
    </row>
    <row r="77" spans="1:12" x14ac:dyDescent="0.3">
      <c r="A77" s="129" t="s">
        <v>121</v>
      </c>
      <c r="B77" s="130" t="s">
        <v>122</v>
      </c>
      <c r="C77" s="130"/>
      <c r="D77" s="131"/>
      <c r="E77" s="253"/>
      <c r="F77" s="253"/>
      <c r="G77" s="222"/>
      <c r="H77" s="254" t="s">
        <v>7</v>
      </c>
      <c r="I77" s="255"/>
      <c r="J77" s="231">
        <f>SUM(J78:J82)</f>
        <v>70456</v>
      </c>
      <c r="K77" s="227">
        <f t="shared" si="16"/>
        <v>28.103709613083367</v>
      </c>
      <c r="L77" s="228">
        <f t="shared" si="14"/>
        <v>28.103709613083367</v>
      </c>
    </row>
    <row r="78" spans="1:12" x14ac:dyDescent="0.3">
      <c r="A78" s="189" t="s">
        <v>160</v>
      </c>
      <c r="B78" s="4" t="s">
        <v>91</v>
      </c>
      <c r="D78" s="161">
        <v>0</v>
      </c>
      <c r="E78" s="61">
        <v>0</v>
      </c>
      <c r="F78" s="162">
        <v>0</v>
      </c>
      <c r="G78" s="161">
        <v>0</v>
      </c>
      <c r="H78" s="56">
        <v>23770</v>
      </c>
      <c r="I78" s="58"/>
      <c r="J78" s="59">
        <f>SUM(D78:H78)</f>
        <v>23770</v>
      </c>
      <c r="K78" s="53">
        <f t="shared" si="16"/>
        <v>9.4814519345831663</v>
      </c>
      <c r="L78" s="53">
        <f t="shared" si="14"/>
        <v>9.4814519345831663</v>
      </c>
    </row>
    <row r="79" spans="1:12" x14ac:dyDescent="0.3">
      <c r="A79" s="29">
        <v>22.321999999999999</v>
      </c>
      <c r="B79" s="4" t="s">
        <v>92</v>
      </c>
      <c r="D79" s="161" t="s">
        <v>184</v>
      </c>
      <c r="E79" s="61">
        <v>0</v>
      </c>
      <c r="F79" s="162">
        <v>0</v>
      </c>
      <c r="G79" s="161">
        <v>0</v>
      </c>
      <c r="H79" s="56">
        <v>0</v>
      </c>
      <c r="I79" s="58"/>
      <c r="J79" s="59">
        <f>SUM(D79:H79)</f>
        <v>0</v>
      </c>
      <c r="K79" s="53">
        <f t="shared" si="16"/>
        <v>0</v>
      </c>
      <c r="L79" s="53">
        <f t="shared" si="14"/>
        <v>0</v>
      </c>
    </row>
    <row r="80" spans="1:12" x14ac:dyDescent="0.3">
      <c r="A80" s="188" t="s">
        <v>161</v>
      </c>
      <c r="B80" s="4" t="s">
        <v>278</v>
      </c>
      <c r="D80" s="161">
        <v>25834</v>
      </c>
      <c r="E80" s="61">
        <v>0</v>
      </c>
      <c r="F80" s="162">
        <v>0</v>
      </c>
      <c r="G80" s="161">
        <v>0</v>
      </c>
      <c r="H80" s="56">
        <v>0</v>
      </c>
      <c r="I80" s="58"/>
      <c r="J80" s="59">
        <f>SUM(D80:H80)</f>
        <v>25834</v>
      </c>
      <c r="K80" s="53">
        <f t="shared" si="16"/>
        <v>10.3047467092142</v>
      </c>
      <c r="L80" s="53">
        <f t="shared" si="14"/>
        <v>10.3047467092142</v>
      </c>
    </row>
    <row r="81" spans="1:14" x14ac:dyDescent="0.3">
      <c r="A81" s="189" t="s">
        <v>162</v>
      </c>
      <c r="B81" s="4" t="s">
        <v>93</v>
      </c>
      <c r="D81" s="161">
        <v>0</v>
      </c>
      <c r="E81" s="61">
        <v>360</v>
      </c>
      <c r="F81" s="162">
        <v>642</v>
      </c>
      <c r="G81" s="161">
        <v>0</v>
      </c>
      <c r="H81" s="56">
        <v>15400</v>
      </c>
      <c r="I81" s="59"/>
      <c r="J81" s="59">
        <f>SUM(D81:H81)</f>
        <v>16402</v>
      </c>
      <c r="K81" s="53">
        <f t="shared" si="16"/>
        <v>6.5424810530514561</v>
      </c>
      <c r="L81" s="53">
        <f t="shared" si="14"/>
        <v>6.5424810530514561</v>
      </c>
    </row>
    <row r="82" spans="1:14" x14ac:dyDescent="0.3">
      <c r="A82" s="188" t="s">
        <v>163</v>
      </c>
      <c r="B82" s="4" t="s">
        <v>94</v>
      </c>
      <c r="D82" s="161">
        <v>0</v>
      </c>
      <c r="E82" s="61">
        <v>0</v>
      </c>
      <c r="F82" s="162">
        <v>0</v>
      </c>
      <c r="G82" s="161">
        <v>0</v>
      </c>
      <c r="H82" s="56">
        <v>4450</v>
      </c>
      <c r="I82" s="59"/>
      <c r="J82" s="59">
        <f t="shared" ref="J82" si="28">SUM(D82:H82)</f>
        <v>4450</v>
      </c>
      <c r="K82" s="53">
        <f t="shared" si="16"/>
        <v>1.7750299162345433</v>
      </c>
      <c r="L82" s="53">
        <f>J82/K$11</f>
        <v>1.7750299162345433</v>
      </c>
    </row>
    <row r="83" spans="1:14" x14ac:dyDescent="0.3">
      <c r="A83" s="129" t="s">
        <v>124</v>
      </c>
      <c r="B83" s="130" t="s">
        <v>123</v>
      </c>
      <c r="C83" s="130"/>
      <c r="D83" s="131"/>
      <c r="E83" s="253"/>
      <c r="F83" s="253"/>
      <c r="G83" s="222"/>
      <c r="H83" s="254" t="s">
        <v>7</v>
      </c>
      <c r="I83" s="255"/>
      <c r="J83" s="231">
        <f>SUM(J84:J88)</f>
        <v>173703</v>
      </c>
      <c r="K83" s="227">
        <f t="shared" si="16"/>
        <v>69.287195851615479</v>
      </c>
      <c r="L83" s="228">
        <f t="shared" ref="L83:L88" si="29">J83/K$11</f>
        <v>69.287195851615479</v>
      </c>
      <c r="N83" s="27"/>
    </row>
    <row r="84" spans="1:14" x14ac:dyDescent="0.3">
      <c r="A84" s="189" t="s">
        <v>164</v>
      </c>
      <c r="B84" s="4" t="s">
        <v>185</v>
      </c>
      <c r="D84" s="161">
        <v>0</v>
      </c>
      <c r="E84" s="61">
        <v>0</v>
      </c>
      <c r="F84" s="162">
        <v>0</v>
      </c>
      <c r="G84" s="161">
        <v>0</v>
      </c>
      <c r="H84" s="56">
        <v>47805</v>
      </c>
      <c r="I84" s="63"/>
      <c r="J84" s="59">
        <f t="shared" ref="J84:J88" si="30">SUM(D84:H84)</f>
        <v>47805</v>
      </c>
      <c r="K84" s="53">
        <f t="shared" si="16"/>
        <v>19.068607897885919</v>
      </c>
      <c r="L84" s="53">
        <f t="shared" si="29"/>
        <v>19.068607897885919</v>
      </c>
    </row>
    <row r="85" spans="1:14" x14ac:dyDescent="0.3">
      <c r="A85" s="29">
        <v>26.504999999999999</v>
      </c>
      <c r="B85" s="4" t="s">
        <v>281</v>
      </c>
      <c r="D85" s="161">
        <v>67119</v>
      </c>
      <c r="E85" s="61">
        <v>0</v>
      </c>
      <c r="F85" s="162">
        <v>0</v>
      </c>
      <c r="G85" s="161">
        <v>0</v>
      </c>
      <c r="H85" s="56">
        <v>0</v>
      </c>
      <c r="I85" s="58"/>
      <c r="J85" s="59">
        <f t="shared" si="30"/>
        <v>67119</v>
      </c>
      <c r="K85" s="53">
        <f t="shared" si="16"/>
        <v>26.772636617471083</v>
      </c>
      <c r="L85" s="53">
        <f t="shared" si="29"/>
        <v>26.772636617471083</v>
      </c>
    </row>
    <row r="86" spans="1:14" x14ac:dyDescent="0.3">
      <c r="A86" s="189" t="s">
        <v>165</v>
      </c>
      <c r="B86" s="4" t="s">
        <v>282</v>
      </c>
      <c r="D86" s="161" t="s">
        <v>184</v>
      </c>
      <c r="E86" s="61">
        <v>0</v>
      </c>
      <c r="F86" s="162">
        <v>0</v>
      </c>
      <c r="G86" s="161">
        <v>0</v>
      </c>
      <c r="H86" s="56">
        <v>0</v>
      </c>
      <c r="I86" s="58"/>
      <c r="J86" s="59">
        <f t="shared" si="30"/>
        <v>0</v>
      </c>
      <c r="K86" s="53">
        <f t="shared" si="16"/>
        <v>0</v>
      </c>
      <c r="L86" s="53">
        <f t="shared" si="29"/>
        <v>0</v>
      </c>
    </row>
    <row r="87" spans="1:14" x14ac:dyDescent="0.3">
      <c r="A87" s="189" t="s">
        <v>166</v>
      </c>
      <c r="B87" s="4" t="s">
        <v>284</v>
      </c>
      <c r="D87" s="161">
        <v>56029</v>
      </c>
      <c r="E87" s="61">
        <v>0</v>
      </c>
      <c r="F87" s="162">
        <v>0</v>
      </c>
      <c r="G87" s="161">
        <v>0</v>
      </c>
      <c r="H87" s="56">
        <v>0</v>
      </c>
      <c r="I87" s="58"/>
      <c r="J87" s="59">
        <f t="shared" si="30"/>
        <v>56029</v>
      </c>
      <c r="K87" s="53">
        <f t="shared" si="16"/>
        <v>22.349022736338252</v>
      </c>
      <c r="L87" s="53">
        <f t="shared" si="29"/>
        <v>22.349022736338252</v>
      </c>
    </row>
    <row r="88" spans="1:14" x14ac:dyDescent="0.3">
      <c r="A88" s="189" t="s">
        <v>167</v>
      </c>
      <c r="B88" s="4" t="s">
        <v>283</v>
      </c>
      <c r="D88" s="161">
        <v>2750</v>
      </c>
      <c r="E88" s="61">
        <v>0</v>
      </c>
      <c r="F88" s="162">
        <v>0</v>
      </c>
      <c r="G88" s="161">
        <v>0</v>
      </c>
      <c r="H88" s="56">
        <v>0</v>
      </c>
      <c r="I88" s="58"/>
      <c r="J88" s="59">
        <f t="shared" si="30"/>
        <v>2750</v>
      </c>
      <c r="K88" s="53">
        <f t="shared" si="16"/>
        <v>1.0969285999202234</v>
      </c>
      <c r="L88" s="53">
        <f t="shared" si="29"/>
        <v>1.0969285999202234</v>
      </c>
    </row>
    <row r="89" spans="1:14" x14ac:dyDescent="0.3">
      <c r="A89" s="129">
        <v>50</v>
      </c>
      <c r="B89" s="130" t="s">
        <v>96</v>
      </c>
      <c r="C89" s="130"/>
      <c r="D89" s="131"/>
      <c r="E89" s="253"/>
      <c r="F89" s="253"/>
      <c r="G89" s="222"/>
      <c r="H89" s="254" t="s">
        <v>7</v>
      </c>
      <c r="I89" s="255"/>
      <c r="J89" s="231">
        <f>SUM(J90:J91)</f>
        <v>54688</v>
      </c>
      <c r="K89" s="227">
        <f t="shared" si="16"/>
        <v>21.814120462704427</v>
      </c>
      <c r="L89" s="228">
        <f>J89/K$11</f>
        <v>21.814120462704427</v>
      </c>
    </row>
    <row r="90" spans="1:14" x14ac:dyDescent="0.3">
      <c r="A90" s="189" t="s">
        <v>168</v>
      </c>
      <c r="B90" s="4" t="s">
        <v>97</v>
      </c>
      <c r="C90" s="26"/>
      <c r="D90" s="27">
        <v>54188</v>
      </c>
      <c r="E90" s="28"/>
      <c r="F90" s="28"/>
      <c r="G90" s="28"/>
      <c r="H90" s="28"/>
      <c r="I90" s="28"/>
      <c r="J90" s="59">
        <f t="shared" ref="J90:J91" si="31">SUM(D90:H90)</f>
        <v>54188</v>
      </c>
      <c r="K90" s="53">
        <f t="shared" si="16"/>
        <v>21.61467889908257</v>
      </c>
      <c r="L90" s="53">
        <f t="shared" ref="L90:L91" si="32">J90/K$11</f>
        <v>21.61467889908257</v>
      </c>
    </row>
    <row r="91" spans="1:14" x14ac:dyDescent="0.3">
      <c r="A91" s="189" t="s">
        <v>169</v>
      </c>
      <c r="B91" s="4" t="s">
        <v>98</v>
      </c>
      <c r="C91" s="26"/>
      <c r="D91" s="27">
        <v>500</v>
      </c>
      <c r="E91" s="28"/>
      <c r="F91" s="28"/>
      <c r="G91" s="28"/>
      <c r="H91" s="28"/>
      <c r="I91" s="28"/>
      <c r="J91" s="59">
        <f t="shared" si="31"/>
        <v>500</v>
      </c>
      <c r="K91" s="53">
        <f t="shared" si="16"/>
        <v>0.1994415636218588</v>
      </c>
      <c r="L91" s="53">
        <f t="shared" si="32"/>
        <v>0.1994415636218588</v>
      </c>
    </row>
    <row r="92" spans="1:14" x14ac:dyDescent="0.3">
      <c r="A92" s="132"/>
      <c r="B92" s="133" t="s">
        <v>7</v>
      </c>
      <c r="C92" s="134"/>
      <c r="D92" s="135">
        <f>SUM(D15:D91)</f>
        <v>736654</v>
      </c>
      <c r="E92" s="135">
        <f>SUM(E15:E91)</f>
        <v>86631</v>
      </c>
      <c r="F92" s="135">
        <f>SUM(F15:F91)</f>
        <v>34922</v>
      </c>
      <c r="G92" s="135">
        <f>SUM(G15:G91)</f>
        <v>24223</v>
      </c>
      <c r="H92" s="135">
        <f>SUM(H15:H91)</f>
        <v>354793</v>
      </c>
      <c r="I92" s="232"/>
      <c r="J92" s="233">
        <f>L109</f>
        <v>1459923.14</v>
      </c>
      <c r="K92" s="234">
        <f t="shared" si="16"/>
        <v>582.33870761866774</v>
      </c>
      <c r="L92" s="235">
        <f>J92/K$11</f>
        <v>582.33870761866774</v>
      </c>
    </row>
    <row r="93" spans="1:14" x14ac:dyDescent="0.3">
      <c r="A93" s="2"/>
      <c r="B93" s="51"/>
      <c r="C93" s="51"/>
      <c r="E93" s="61"/>
      <c r="F93" s="62"/>
      <c r="G93" s="59"/>
      <c r="H93" s="27"/>
      <c r="I93" s="58"/>
      <c r="J93" s="64"/>
      <c r="K93" s="65"/>
      <c r="L93" s="65"/>
    </row>
    <row r="94" spans="1:14" x14ac:dyDescent="0.3">
      <c r="A94" s="66" t="s">
        <v>106</v>
      </c>
      <c r="B94" s="9"/>
      <c r="C94" s="9"/>
      <c r="D94" s="10"/>
      <c r="E94" s="11"/>
      <c r="F94" s="12"/>
      <c r="G94" s="13"/>
      <c r="H94" s="67"/>
      <c r="I94" s="68"/>
      <c r="J94" s="13"/>
      <c r="K94" s="8"/>
      <c r="L94" s="8"/>
    </row>
    <row r="95" spans="1:14" x14ac:dyDescent="0.3">
      <c r="A95" s="66" t="s">
        <v>27</v>
      </c>
      <c r="B95" s="9"/>
      <c r="C95" s="9"/>
      <c r="D95" s="10"/>
      <c r="E95" s="11"/>
      <c r="F95" s="12"/>
      <c r="G95" s="13"/>
      <c r="H95" s="5"/>
      <c r="I95" s="6"/>
      <c r="J95" s="7"/>
      <c r="K95" s="8"/>
      <c r="L95" s="8"/>
    </row>
    <row r="96" spans="1:14" x14ac:dyDescent="0.3">
      <c r="A96" s="23" t="s">
        <v>11</v>
      </c>
      <c r="B96" s="23" t="str">
        <f>A3</f>
        <v>Wood - Final Scope</v>
      </c>
      <c r="C96" s="23"/>
      <c r="D96" s="24"/>
      <c r="E96" s="25"/>
      <c r="F96" s="69"/>
      <c r="G96" s="70"/>
      <c r="H96" s="70"/>
      <c r="I96" s="71"/>
      <c r="J96" s="72" t="str">
        <f>J9</f>
        <v>MAIN LEVEL</v>
      </c>
      <c r="K96" s="25">
        <f>K9</f>
        <v>2507</v>
      </c>
      <c r="L96" s="73"/>
    </row>
    <row r="97" spans="1:14" x14ac:dyDescent="0.3">
      <c r="A97" s="23" t="s">
        <v>28</v>
      </c>
      <c r="B97" s="102" t="str">
        <f>B7</f>
        <v>3435 N Circle, Omaha, NE</v>
      </c>
      <c r="C97" s="23"/>
      <c r="D97" s="24"/>
      <c r="E97" s="25"/>
      <c r="F97" s="69"/>
      <c r="G97" s="70"/>
      <c r="H97" s="70"/>
      <c r="I97" s="71"/>
      <c r="J97" s="72" t="str">
        <f>J10</f>
        <v>TOTAL FINISHED SQUARE FEET</v>
      </c>
      <c r="K97" s="25">
        <f>K10</f>
        <v>2507</v>
      </c>
      <c r="L97" s="73"/>
    </row>
    <row r="98" spans="1:14" x14ac:dyDescent="0.3">
      <c r="A98" s="74" t="s">
        <v>29</v>
      </c>
      <c r="B98" s="74" t="str">
        <f>B8</f>
        <v>December 2025</v>
      </c>
      <c r="C98" s="23"/>
      <c r="D98" s="24"/>
      <c r="E98" s="25"/>
      <c r="F98" s="69"/>
      <c r="G98" s="70"/>
      <c r="H98" s="70"/>
      <c r="I98" s="71"/>
      <c r="J98" s="72" t="str">
        <f>J11</f>
        <v>TOTAL SF UNDER ROOF</v>
      </c>
      <c r="K98" s="25">
        <f>K11</f>
        <v>2507</v>
      </c>
      <c r="L98" s="73"/>
    </row>
    <row r="99" spans="1:14" x14ac:dyDescent="0.3">
      <c r="A99" s="102" t="s">
        <v>107</v>
      </c>
      <c r="B99" s="74" t="str">
        <f>B9</f>
        <v>Existing Home Renovation</v>
      </c>
      <c r="C99" s="23"/>
      <c r="D99" s="24"/>
      <c r="E99" s="25"/>
      <c r="F99" s="69"/>
      <c r="G99" s="70"/>
      <c r="H99" s="70"/>
      <c r="I99" s="71"/>
      <c r="J99" s="70"/>
      <c r="K99" s="70"/>
      <c r="L99" s="73"/>
    </row>
    <row r="100" spans="1:14" x14ac:dyDescent="0.3">
      <c r="A100" s="103" t="s">
        <v>54</v>
      </c>
      <c r="B100" s="104"/>
      <c r="C100" s="16"/>
      <c r="D100" s="105"/>
      <c r="E100" s="14"/>
      <c r="F100" s="106" t="s">
        <v>30</v>
      </c>
      <c r="G100" s="17"/>
      <c r="H100" s="14"/>
      <c r="I100" s="15"/>
      <c r="J100" s="14"/>
      <c r="K100" s="107"/>
      <c r="L100" s="107"/>
    </row>
    <row r="101" spans="1:14" x14ac:dyDescent="0.3">
      <c r="A101" s="2"/>
      <c r="D101" s="75" t="s">
        <v>31</v>
      </c>
      <c r="E101" s="76" t="s">
        <v>32</v>
      </c>
      <c r="F101" s="60" t="s">
        <v>7</v>
      </c>
      <c r="G101" s="59"/>
      <c r="H101" s="28" t="s">
        <v>33</v>
      </c>
      <c r="I101" s="63"/>
      <c r="J101" s="59"/>
      <c r="K101" s="65" t="s">
        <v>34</v>
      </c>
      <c r="L101" s="65" t="s">
        <v>35</v>
      </c>
    </row>
    <row r="102" spans="1:14" x14ac:dyDescent="0.3">
      <c r="A102" s="2"/>
      <c r="B102" s="77" t="s">
        <v>254</v>
      </c>
      <c r="C102" s="77"/>
      <c r="D102" s="127">
        <f>SUM(D14:D91)</f>
        <v>736654</v>
      </c>
      <c r="E102" s="78">
        <v>0</v>
      </c>
      <c r="F102" s="80">
        <f t="shared" ref="F102:F107" si="33">D102*E102</f>
        <v>0</v>
      </c>
      <c r="G102" s="59"/>
      <c r="H102" s="28" t="s">
        <v>36</v>
      </c>
      <c r="I102" s="63"/>
      <c r="J102" s="64">
        <f t="shared" ref="J102:J107" si="34">D102</f>
        <v>736654</v>
      </c>
      <c r="K102" s="79">
        <v>0</v>
      </c>
      <c r="L102" s="61">
        <f t="shared" ref="L102:L107" si="35">K102*J102</f>
        <v>0</v>
      </c>
    </row>
    <row r="103" spans="1:14" x14ac:dyDescent="0.3">
      <c r="B103" s="77" t="s">
        <v>2</v>
      </c>
      <c r="C103" s="77"/>
      <c r="D103" s="127">
        <f>SUM(E14:E91)</f>
        <v>86631</v>
      </c>
      <c r="E103" s="78">
        <v>0</v>
      </c>
      <c r="F103" s="80">
        <f t="shared" si="33"/>
        <v>0</v>
      </c>
      <c r="G103" s="59"/>
      <c r="H103" s="28" t="s">
        <v>2</v>
      </c>
      <c r="I103" s="63"/>
      <c r="J103" s="64">
        <f t="shared" si="34"/>
        <v>86631</v>
      </c>
      <c r="K103" s="79">
        <v>0</v>
      </c>
      <c r="L103" s="61">
        <f t="shared" si="35"/>
        <v>0</v>
      </c>
    </row>
    <row r="104" spans="1:14" x14ac:dyDescent="0.3">
      <c r="B104" s="77" t="s">
        <v>3</v>
      </c>
      <c r="C104" s="77"/>
      <c r="D104" s="127">
        <f>SUM(F14:F91)</f>
        <v>34922</v>
      </c>
      <c r="E104" s="78">
        <v>0</v>
      </c>
      <c r="F104" s="80">
        <f t="shared" si="33"/>
        <v>0</v>
      </c>
      <c r="G104" s="59"/>
      <c r="H104" s="28" t="s">
        <v>3</v>
      </c>
      <c r="I104" s="63"/>
      <c r="J104" s="64">
        <f t="shared" si="34"/>
        <v>34922</v>
      </c>
      <c r="K104" s="79">
        <f>K103</f>
        <v>0</v>
      </c>
      <c r="L104" s="61">
        <f t="shared" si="35"/>
        <v>0</v>
      </c>
    </row>
    <row r="105" spans="1:14" x14ac:dyDescent="0.3">
      <c r="B105" s="77" t="s">
        <v>4</v>
      </c>
      <c r="C105" s="77"/>
      <c r="D105" s="127">
        <f>SUM(G14:G91)</f>
        <v>24223</v>
      </c>
      <c r="E105" s="78">
        <v>0</v>
      </c>
      <c r="F105" s="80">
        <f t="shared" si="33"/>
        <v>0</v>
      </c>
      <c r="G105" s="59"/>
      <c r="H105" s="28" t="s">
        <v>4</v>
      </c>
      <c r="I105" s="63"/>
      <c r="J105" s="64">
        <f t="shared" si="34"/>
        <v>24223</v>
      </c>
      <c r="K105" s="79">
        <f>K104</f>
        <v>0</v>
      </c>
      <c r="L105" s="61">
        <f t="shared" si="35"/>
        <v>0</v>
      </c>
    </row>
    <row r="106" spans="1:14" x14ac:dyDescent="0.3">
      <c r="B106" s="77" t="s">
        <v>5</v>
      </c>
      <c r="C106" s="77"/>
      <c r="D106" s="127">
        <f>SUM(H14:H91)</f>
        <v>354793</v>
      </c>
      <c r="E106" s="78">
        <v>0</v>
      </c>
      <c r="F106" s="80">
        <f t="shared" si="33"/>
        <v>0</v>
      </c>
      <c r="G106" s="59"/>
      <c r="H106" s="28" t="s">
        <v>37</v>
      </c>
      <c r="I106" s="63"/>
      <c r="J106" s="64">
        <f t="shared" si="34"/>
        <v>354793</v>
      </c>
      <c r="K106" s="79">
        <f>K105</f>
        <v>0</v>
      </c>
      <c r="L106" s="61">
        <f t="shared" si="35"/>
        <v>0</v>
      </c>
    </row>
    <row r="107" spans="1:14" ht="17.25" thickBot="1" x14ac:dyDescent="0.35">
      <c r="A107" s="108"/>
      <c r="B107" s="109" t="s">
        <v>105</v>
      </c>
      <c r="C107" s="109"/>
      <c r="D107" s="128">
        <v>0</v>
      </c>
      <c r="E107" s="110"/>
      <c r="F107" s="80">
        <f t="shared" si="33"/>
        <v>0</v>
      </c>
      <c r="G107" s="111"/>
      <c r="H107" s="109" t="s">
        <v>61</v>
      </c>
      <c r="I107" s="112"/>
      <c r="J107" s="64">
        <f t="shared" si="34"/>
        <v>0</v>
      </c>
      <c r="K107" s="113">
        <f>K106</f>
        <v>0</v>
      </c>
      <c r="L107" s="61">
        <f t="shared" si="35"/>
        <v>0</v>
      </c>
      <c r="N107" s="236"/>
    </row>
    <row r="108" spans="1:14" ht="17.25" thickBot="1" x14ac:dyDescent="0.35">
      <c r="E108" s="81" t="s">
        <v>7</v>
      </c>
      <c r="F108" s="126">
        <f>SUM(F102:F107)</f>
        <v>0</v>
      </c>
      <c r="G108" s="250" t="s">
        <v>62</v>
      </c>
      <c r="H108" s="250"/>
      <c r="I108" s="63"/>
      <c r="J108" s="18">
        <f>SUM(J102:J107)</f>
        <v>1237223</v>
      </c>
      <c r="K108" s="65"/>
      <c r="L108" s="19">
        <f>SUM(L102:L107)</f>
        <v>0</v>
      </c>
    </row>
    <row r="109" spans="1:14" x14ac:dyDescent="0.3">
      <c r="E109" s="61"/>
      <c r="F109" s="62"/>
      <c r="I109" s="82"/>
      <c r="K109" s="101" t="s">
        <v>38</v>
      </c>
      <c r="L109" s="100">
        <f>L119</f>
        <v>1459923.14</v>
      </c>
    </row>
    <row r="110" spans="1:14" ht="15" customHeight="1" x14ac:dyDescent="0.3">
      <c r="E110" s="61"/>
      <c r="F110" s="62"/>
      <c r="I110" s="82"/>
      <c r="K110" s="83"/>
      <c r="L110" s="84" t="s">
        <v>9</v>
      </c>
    </row>
    <row r="111" spans="1:14" x14ac:dyDescent="0.3">
      <c r="A111" s="251" t="s">
        <v>39</v>
      </c>
      <c r="B111" s="251"/>
      <c r="C111" s="251"/>
      <c r="D111" s="251"/>
      <c r="E111" s="251"/>
      <c r="F111" s="251"/>
      <c r="G111" s="251"/>
      <c r="H111" s="251"/>
      <c r="I111" s="251"/>
      <c r="J111" s="251"/>
      <c r="K111" s="251"/>
      <c r="L111" s="251"/>
    </row>
    <row r="112" spans="1:14" x14ac:dyDescent="0.3">
      <c r="B112" s="51" t="s">
        <v>40</v>
      </c>
      <c r="C112" s="51"/>
      <c r="E112" s="61"/>
      <c r="F112" s="62"/>
      <c r="G112" s="85" t="s">
        <v>41</v>
      </c>
      <c r="H112" s="27"/>
      <c r="I112" s="58"/>
      <c r="J112" s="59"/>
      <c r="K112" s="65"/>
      <c r="L112" s="65"/>
    </row>
    <row r="113" spans="1:12" x14ac:dyDescent="0.3">
      <c r="A113" s="2"/>
      <c r="B113" s="115" t="s">
        <v>42</v>
      </c>
      <c r="C113" s="115"/>
      <c r="D113" s="59">
        <f>J108</f>
        <v>1237223</v>
      </c>
      <c r="E113" s="61"/>
      <c r="G113" s="115" t="s">
        <v>42</v>
      </c>
      <c r="K113" s="61">
        <f>D113</f>
        <v>1237223</v>
      </c>
      <c r="L113" s="45"/>
    </row>
    <row r="114" spans="1:12" ht="17.25" thickBot="1" x14ac:dyDescent="0.35">
      <c r="A114" s="2"/>
      <c r="B114" s="115" t="s">
        <v>43</v>
      </c>
      <c r="C114" s="115"/>
      <c r="D114" s="59"/>
      <c r="E114" s="61"/>
      <c r="G114" s="115" t="s">
        <v>43</v>
      </c>
      <c r="K114" s="61">
        <f>D114</f>
        <v>0</v>
      </c>
      <c r="L114" s="65"/>
    </row>
    <row r="115" spans="1:12" ht="17.25" thickBot="1" x14ac:dyDescent="0.35">
      <c r="A115" s="20">
        <v>0.18</v>
      </c>
      <c r="B115" s="117" t="s">
        <v>56</v>
      </c>
      <c r="C115" s="118"/>
      <c r="D115" s="111">
        <f>D113*A115</f>
        <v>222700.13999999998</v>
      </c>
      <c r="E115" s="114"/>
      <c r="F115" s="108"/>
      <c r="G115" s="119" t="s">
        <v>44</v>
      </c>
      <c r="H115" s="120"/>
      <c r="I115" s="112"/>
      <c r="J115" s="121"/>
      <c r="K115" s="114">
        <f>D115</f>
        <v>222700.13999999998</v>
      </c>
      <c r="L115" s="122"/>
    </row>
    <row r="116" spans="1:12" ht="17.25" thickBot="1" x14ac:dyDescent="0.35">
      <c r="A116" s="2"/>
      <c r="B116" s="86"/>
      <c r="C116" s="86"/>
      <c r="D116" s="57" t="s">
        <v>45</v>
      </c>
      <c r="E116" s="61">
        <f>SUM(D113:D115)</f>
        <v>1459923.14</v>
      </c>
      <c r="J116" s="32"/>
      <c r="K116" s="116" t="s">
        <v>45</v>
      </c>
      <c r="L116" s="61">
        <f>E116</f>
        <v>1459923.14</v>
      </c>
    </row>
    <row r="117" spans="1:12" ht="17.25" thickBot="1" x14ac:dyDescent="0.35">
      <c r="A117" s="20">
        <v>0</v>
      </c>
      <c r="B117" s="123"/>
      <c r="C117" s="109"/>
      <c r="D117" s="124" t="s">
        <v>46</v>
      </c>
      <c r="E117" s="114">
        <f>E116*A117</f>
        <v>0</v>
      </c>
      <c r="F117" s="108"/>
      <c r="G117" s="121"/>
      <c r="H117" s="120"/>
      <c r="I117" s="112"/>
      <c r="J117" s="109"/>
      <c r="K117" s="125" t="s">
        <v>46</v>
      </c>
      <c r="L117" s="114">
        <f>E117</f>
        <v>0</v>
      </c>
    </row>
    <row r="118" spans="1:12" x14ac:dyDescent="0.3">
      <c r="A118" s="2" t="s">
        <v>9</v>
      </c>
      <c r="B118" s="252" t="s">
        <v>47</v>
      </c>
      <c r="C118" s="252"/>
      <c r="E118" s="61"/>
      <c r="J118" s="77"/>
      <c r="K118" s="65"/>
      <c r="L118" s="61"/>
    </row>
    <row r="119" spans="1:12" x14ac:dyDescent="0.3">
      <c r="B119" s="120"/>
      <c r="C119" s="120"/>
      <c r="D119" s="124" t="s">
        <v>7</v>
      </c>
      <c r="E119" s="114">
        <f>SUM(E116:E118)</f>
        <v>1459923.14</v>
      </c>
      <c r="F119" s="108"/>
      <c r="G119" s="121"/>
      <c r="H119" s="120"/>
      <c r="I119" s="112"/>
      <c r="J119" s="120"/>
      <c r="K119" s="125" t="s">
        <v>7</v>
      </c>
      <c r="L119" s="114">
        <f>SUM(L116:L118)</f>
        <v>1459923.14</v>
      </c>
    </row>
    <row r="120" spans="1:12" x14ac:dyDescent="0.3">
      <c r="B120" s="32"/>
      <c r="C120" s="32"/>
      <c r="E120" s="61"/>
      <c r="J120" s="32"/>
      <c r="K120" s="65"/>
      <c r="L120" s="61"/>
    </row>
    <row r="121" spans="1:12" x14ac:dyDescent="0.3">
      <c r="A121" s="249"/>
      <c r="C121" s="77"/>
      <c r="E121" s="61"/>
      <c r="J121" s="77" t="s">
        <v>48</v>
      </c>
      <c r="K121" s="65">
        <f>(($L$1774)/(1-$A$1776))-$L$1774</f>
        <v>0</v>
      </c>
      <c r="L121" s="61">
        <f>L119+K121</f>
        <v>1459923.14</v>
      </c>
    </row>
    <row r="122" spans="1:12" x14ac:dyDescent="0.3">
      <c r="A122" s="87"/>
      <c r="C122" s="77"/>
      <c r="E122" s="61"/>
      <c r="H122" s="27"/>
      <c r="I122" s="58"/>
      <c r="J122" s="77"/>
      <c r="K122" s="65"/>
      <c r="L122" s="61"/>
    </row>
    <row r="123" spans="1:12" x14ac:dyDescent="0.3">
      <c r="A123" s="4"/>
      <c r="B123" s="51"/>
      <c r="C123" s="77"/>
      <c r="D123" s="54"/>
      <c r="E123" s="61"/>
      <c r="J123" s="77"/>
      <c r="K123" s="45"/>
      <c r="L123" s="61"/>
    </row>
    <row r="124" spans="1:12" x14ac:dyDescent="0.3">
      <c r="A124" s="4"/>
      <c r="B124" s="51"/>
      <c r="C124" s="77"/>
      <c r="E124" s="61"/>
      <c r="H124" s="28"/>
      <c r="I124" s="63"/>
      <c r="J124" s="77"/>
      <c r="K124" s="65"/>
      <c r="L124" s="61"/>
    </row>
  </sheetData>
  <mergeCells count="35">
    <mergeCell ref="E31:F31"/>
    <mergeCell ref="H31:I31"/>
    <mergeCell ref="A3:B3"/>
    <mergeCell ref="B5:B6"/>
    <mergeCell ref="E14:F14"/>
    <mergeCell ref="H14:I14"/>
    <mergeCell ref="D35:E35"/>
    <mergeCell ref="H35:I35"/>
    <mergeCell ref="D37:E37"/>
    <mergeCell ref="H37:I37"/>
    <mergeCell ref="E42:F42"/>
    <mergeCell ref="H42:I42"/>
    <mergeCell ref="H71:I71"/>
    <mergeCell ref="E77:F77"/>
    <mergeCell ref="H77:I77"/>
    <mergeCell ref="E45:F45"/>
    <mergeCell ref="H45:I45"/>
    <mergeCell ref="E50:F50"/>
    <mergeCell ref="H50:I50"/>
    <mergeCell ref="E62:F62"/>
    <mergeCell ref="H62:I62"/>
    <mergeCell ref="G108:H108"/>
    <mergeCell ref="A111:L111"/>
    <mergeCell ref="B118:C118"/>
    <mergeCell ref="D33:E33"/>
    <mergeCell ref="H33:I33"/>
    <mergeCell ref="E75:F75"/>
    <mergeCell ref="H75:I75"/>
    <mergeCell ref="E83:F83"/>
    <mergeCell ref="H83:I83"/>
    <mergeCell ref="E89:F89"/>
    <mergeCell ref="H89:I89"/>
    <mergeCell ref="E68:F68"/>
    <mergeCell ref="H68:I68"/>
    <mergeCell ref="E71:F71"/>
  </mergeCells>
  <pageMargins left="0.7" right="0.7" top="0.75" bottom="0.75" header="0.3" footer="0.3"/>
  <pageSetup scale="55" fitToHeight="3" orientation="portrait" r:id="rId1"/>
  <rowBreaks count="2" manualBreakCount="2">
    <brk id="70" max="11" man="1"/>
    <brk id="9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D3BC31"/>
    <pageSetUpPr fitToPage="1"/>
  </sheetPr>
  <dimension ref="A1:AN139"/>
  <sheetViews>
    <sheetView zoomScaleNormal="100" workbookViewId="0">
      <selection activeCell="B32" sqref="B32"/>
    </sheetView>
  </sheetViews>
  <sheetFormatPr defaultColWidth="9.140625" defaultRowHeight="16.5" x14ac:dyDescent="0.3"/>
  <cols>
    <col min="1" max="1" width="12.5703125" style="29" customWidth="1"/>
    <col min="2" max="2" width="48.85546875" style="4" customWidth="1"/>
    <col min="3" max="3" width="5.5703125" style="4" bestFit="1" customWidth="1"/>
    <col min="4" max="4" width="17.7109375" style="30" customWidth="1"/>
    <col min="5" max="5" width="17.7109375" style="31" customWidth="1"/>
    <col min="6" max="6" width="17.7109375" style="29" customWidth="1"/>
    <col min="7" max="7" width="17.7109375" style="4" customWidth="1"/>
    <col min="8" max="9" width="17.7109375" style="32" customWidth="1"/>
    <col min="10" max="10" width="17.7109375" style="33" customWidth="1"/>
    <col min="11" max="12" width="17.7109375" style="4" customWidth="1"/>
    <col min="13" max="37" width="17.7109375" style="34" customWidth="1"/>
    <col min="38" max="38" width="17.7109375" style="239" customWidth="1"/>
    <col min="39" max="257" width="12.42578125" style="4" customWidth="1"/>
    <col min="258" max="16384" width="9.140625" style="4"/>
  </cols>
  <sheetData>
    <row r="1" spans="1:39" x14ac:dyDescent="0.3">
      <c r="A1" s="264" t="s">
        <v>267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  <c r="AF1" s="264"/>
      <c r="AG1" s="264"/>
      <c r="AH1" s="264"/>
      <c r="AI1" s="264"/>
      <c r="AJ1" s="264"/>
      <c r="AK1" s="264"/>
      <c r="AL1" s="264"/>
    </row>
    <row r="2" spans="1:39" x14ac:dyDescent="0.3">
      <c r="A2" s="2"/>
      <c r="B2" s="2"/>
      <c r="C2" s="2"/>
      <c r="D2" s="199"/>
      <c r="E2" s="199"/>
      <c r="F2" s="199"/>
      <c r="G2" s="199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</row>
    <row r="3" spans="1:39" ht="20.25" x14ac:dyDescent="0.3">
      <c r="A3" s="265" t="s">
        <v>250</v>
      </c>
      <c r="B3" s="265"/>
      <c r="D3" s="51"/>
      <c r="E3" s="51"/>
      <c r="F3" s="2"/>
      <c r="G3" s="2"/>
      <c r="H3" s="88"/>
      <c r="I3" s="88"/>
      <c r="J3" s="4"/>
      <c r="M3" s="4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237"/>
    </row>
    <row r="4" spans="1:39" x14ac:dyDescent="0.3">
      <c r="A4" s="4"/>
      <c r="D4" s="51"/>
      <c r="E4" s="51"/>
      <c r="F4" s="2"/>
      <c r="G4" s="2"/>
      <c r="H4" s="88"/>
      <c r="I4" s="88"/>
      <c r="J4" s="259"/>
      <c r="K4" s="259"/>
      <c r="L4" s="38"/>
      <c r="M4" s="35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237"/>
    </row>
    <row r="5" spans="1:39" x14ac:dyDescent="0.3">
      <c r="A5" s="32" t="s">
        <v>86</v>
      </c>
      <c r="B5" s="260" t="s">
        <v>68</v>
      </c>
      <c r="D5" s="89"/>
      <c r="E5" s="90"/>
      <c r="F5" s="91"/>
      <c r="G5" s="91"/>
      <c r="H5" s="92"/>
      <c r="I5" s="92"/>
      <c r="J5" s="37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238"/>
    </row>
    <row r="6" spans="1:39" x14ac:dyDescent="0.3">
      <c r="A6" s="32" t="s">
        <v>85</v>
      </c>
      <c r="B6" s="260"/>
      <c r="D6" s="89"/>
      <c r="E6" s="90"/>
      <c r="F6" s="91"/>
      <c r="G6" s="91"/>
      <c r="H6" s="92"/>
      <c r="I6" s="92"/>
      <c r="J6" s="37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238"/>
    </row>
    <row r="7" spans="1:39" x14ac:dyDescent="0.3">
      <c r="A7" s="32" t="s">
        <v>63</v>
      </c>
      <c r="B7" s="29" t="s">
        <v>180</v>
      </c>
      <c r="E7" s="200"/>
      <c r="F7" s="32"/>
      <c r="H7" s="187"/>
      <c r="I7" s="187"/>
      <c r="J7" s="43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116"/>
    </row>
    <row r="8" spans="1:39" x14ac:dyDescent="0.3">
      <c r="A8" s="98" t="s">
        <v>64</v>
      </c>
      <c r="B8" s="191" t="s">
        <v>181</v>
      </c>
      <c r="E8" s="200"/>
      <c r="F8" s="32"/>
      <c r="H8" s="97"/>
      <c r="I8" s="97"/>
      <c r="J8" s="46"/>
      <c r="K8" s="41"/>
      <c r="L8" s="41"/>
      <c r="M8" s="47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116"/>
    </row>
    <row r="9" spans="1:39" x14ac:dyDescent="0.3">
      <c r="A9" s="32" t="s">
        <v>65</v>
      </c>
      <c r="B9" s="99"/>
      <c r="E9" s="61"/>
      <c r="H9" s="4"/>
      <c r="I9" s="4"/>
      <c r="J9" s="41"/>
      <c r="K9" s="38"/>
      <c r="L9" s="38"/>
      <c r="M9" s="39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116"/>
    </row>
    <row r="10" spans="1:39" x14ac:dyDescent="0.3">
      <c r="A10" s="32" t="s">
        <v>66</v>
      </c>
      <c r="B10" s="99"/>
      <c r="E10" s="61"/>
      <c r="H10" s="52"/>
      <c r="I10" s="52"/>
      <c r="J10" s="46"/>
      <c r="K10" s="41"/>
      <c r="L10" s="41"/>
      <c r="M10" s="49"/>
    </row>
    <row r="11" spans="1:39" x14ac:dyDescent="0.3">
      <c r="A11" s="4"/>
      <c r="B11" s="29"/>
      <c r="D11" s="4"/>
      <c r="E11" s="4"/>
      <c r="F11" s="4"/>
      <c r="H11" s="52"/>
      <c r="I11" s="52"/>
      <c r="J11" s="52"/>
      <c r="K11" s="41"/>
      <c r="L11" s="41"/>
      <c r="M11" s="49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240"/>
    </row>
    <row r="12" spans="1:39" s="52" customFormat="1" ht="17.25" thickBot="1" x14ac:dyDescent="0.35">
      <c r="A12" s="32"/>
      <c r="B12" s="4"/>
      <c r="C12" s="51"/>
      <c r="D12" s="4"/>
      <c r="E12" s="4"/>
      <c r="F12" s="4"/>
      <c r="G12" s="4"/>
      <c r="H12" s="32"/>
      <c r="I12" s="32"/>
      <c r="J12" s="33"/>
      <c r="K12" s="4"/>
      <c r="L12" s="4"/>
      <c r="M12" s="34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240"/>
    </row>
    <row r="13" spans="1:39" s="214" customFormat="1" ht="39" thickBot="1" x14ac:dyDescent="0.25">
      <c r="A13" s="209" t="s">
        <v>12</v>
      </c>
      <c r="B13" s="210" t="s">
        <v>13</v>
      </c>
      <c r="C13" s="210"/>
      <c r="D13" s="211" t="s">
        <v>188</v>
      </c>
      <c r="E13" s="212" t="s">
        <v>189</v>
      </c>
      <c r="F13" s="210" t="s">
        <v>89</v>
      </c>
      <c r="G13" s="210" t="s">
        <v>191</v>
      </c>
      <c r="H13" s="210" t="s">
        <v>190</v>
      </c>
      <c r="I13" s="213" t="s">
        <v>201</v>
      </c>
      <c r="J13" s="210" t="s">
        <v>192</v>
      </c>
      <c r="K13" s="210" t="s">
        <v>193</v>
      </c>
      <c r="L13" s="213" t="s">
        <v>202</v>
      </c>
      <c r="M13" s="181" t="s">
        <v>74</v>
      </c>
      <c r="N13" s="208" t="s">
        <v>203</v>
      </c>
      <c r="O13" s="181" t="s">
        <v>204</v>
      </c>
      <c r="P13" s="181" t="s">
        <v>205</v>
      </c>
      <c r="Q13" s="181" t="s">
        <v>206</v>
      </c>
      <c r="R13" s="208" t="s">
        <v>207</v>
      </c>
      <c r="S13" s="181" t="s">
        <v>208</v>
      </c>
      <c r="T13" s="181" t="s">
        <v>209</v>
      </c>
      <c r="U13" s="181" t="s">
        <v>210</v>
      </c>
      <c r="V13" s="181" t="s">
        <v>211</v>
      </c>
      <c r="W13" s="181" t="s">
        <v>212</v>
      </c>
      <c r="X13" s="181" t="s">
        <v>213</v>
      </c>
      <c r="Y13" s="181" t="s">
        <v>214</v>
      </c>
      <c r="Z13" s="181" t="s">
        <v>215</v>
      </c>
      <c r="AA13" s="181" t="s">
        <v>216</v>
      </c>
      <c r="AB13" s="181" t="s">
        <v>217</v>
      </c>
      <c r="AC13" s="208" t="s">
        <v>218</v>
      </c>
      <c r="AD13" s="181" t="s">
        <v>219</v>
      </c>
      <c r="AE13" s="181" t="s">
        <v>220</v>
      </c>
      <c r="AF13" s="181" t="s">
        <v>221</v>
      </c>
      <c r="AG13" s="181" t="s">
        <v>222</v>
      </c>
      <c r="AH13" s="181" t="s">
        <v>223</v>
      </c>
      <c r="AI13" s="181" t="s">
        <v>224</v>
      </c>
      <c r="AJ13" s="181" t="s">
        <v>225</v>
      </c>
      <c r="AK13" s="208" t="s">
        <v>226</v>
      </c>
      <c r="AL13" s="181" t="s">
        <v>7</v>
      </c>
    </row>
    <row r="14" spans="1:39" x14ac:dyDescent="0.3">
      <c r="A14" s="129">
        <v>1</v>
      </c>
      <c r="B14" s="130" t="s">
        <v>0</v>
      </c>
      <c r="C14" s="130"/>
      <c r="D14" s="131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6"/>
      <c r="U14" s="196"/>
      <c r="V14" s="196"/>
      <c r="W14" s="196"/>
      <c r="X14" s="196"/>
      <c r="Y14" s="196"/>
      <c r="Z14" s="196"/>
      <c r="AA14" s="196"/>
      <c r="AB14" s="196"/>
      <c r="AC14" s="196"/>
      <c r="AD14" s="196"/>
      <c r="AE14" s="196"/>
      <c r="AF14" s="196"/>
      <c r="AG14" s="196"/>
      <c r="AH14" s="196"/>
      <c r="AI14" s="196"/>
      <c r="AJ14" s="196"/>
      <c r="AK14" s="196"/>
      <c r="AL14" s="196"/>
    </row>
    <row r="15" spans="1:39" x14ac:dyDescent="0.3">
      <c r="A15" s="188" t="s">
        <v>125</v>
      </c>
      <c r="B15" s="4" t="s">
        <v>99</v>
      </c>
      <c r="D15" s="56">
        <v>23750</v>
      </c>
      <c r="E15" s="55">
        <v>25268</v>
      </c>
      <c r="F15" s="56">
        <v>1020</v>
      </c>
      <c r="G15" s="56">
        <v>425</v>
      </c>
      <c r="H15" s="56">
        <v>680</v>
      </c>
      <c r="I15" s="56">
        <v>0</v>
      </c>
      <c r="J15" s="56">
        <v>425</v>
      </c>
      <c r="K15" s="56">
        <v>680</v>
      </c>
      <c r="L15" s="56">
        <v>0</v>
      </c>
      <c r="M15" s="56">
        <v>425</v>
      </c>
      <c r="N15" s="56">
        <v>0</v>
      </c>
      <c r="O15" s="56">
        <v>0</v>
      </c>
      <c r="P15" s="56">
        <v>0</v>
      </c>
      <c r="Q15" s="56">
        <v>0</v>
      </c>
      <c r="R15" s="56">
        <v>0</v>
      </c>
      <c r="S15" s="56">
        <v>0</v>
      </c>
      <c r="T15" s="56">
        <v>0</v>
      </c>
      <c r="U15" s="56">
        <v>85</v>
      </c>
      <c r="V15" s="56">
        <v>85</v>
      </c>
      <c r="W15" s="56">
        <v>0</v>
      </c>
      <c r="X15" s="56">
        <v>0</v>
      </c>
      <c r="Y15" s="56">
        <v>43</v>
      </c>
      <c r="Z15" s="56">
        <v>85</v>
      </c>
      <c r="AA15" s="56">
        <v>85</v>
      </c>
      <c r="AB15" s="56">
        <v>0</v>
      </c>
      <c r="AC15" s="56">
        <v>0</v>
      </c>
      <c r="AD15" s="56">
        <v>0</v>
      </c>
      <c r="AE15" s="56">
        <v>0</v>
      </c>
      <c r="AF15" s="56">
        <v>0</v>
      </c>
      <c r="AG15" s="56">
        <v>0</v>
      </c>
      <c r="AH15" s="56">
        <v>0</v>
      </c>
      <c r="AI15" s="56">
        <v>0</v>
      </c>
      <c r="AJ15" s="56">
        <v>0</v>
      </c>
      <c r="AK15" s="56">
        <v>0</v>
      </c>
      <c r="AL15" s="241">
        <f>SUM(D15:AK15)</f>
        <v>53056</v>
      </c>
      <c r="AM15" s="262">
        <f>SUM(AL15:AL31)</f>
        <v>103728</v>
      </c>
    </row>
    <row r="16" spans="1:39" x14ac:dyDescent="0.3">
      <c r="A16" s="189" t="s">
        <v>172</v>
      </c>
      <c r="B16" s="4" t="s">
        <v>173</v>
      </c>
      <c r="D16" s="56">
        <v>500</v>
      </c>
      <c r="E16" s="55">
        <v>750</v>
      </c>
      <c r="F16" s="56">
        <v>180</v>
      </c>
      <c r="G16" s="56">
        <v>50</v>
      </c>
      <c r="H16" s="56">
        <v>50</v>
      </c>
      <c r="I16" s="56">
        <v>0</v>
      </c>
      <c r="J16" s="56">
        <v>50</v>
      </c>
      <c r="K16" s="56">
        <v>50</v>
      </c>
      <c r="L16" s="56">
        <v>0</v>
      </c>
      <c r="M16" s="56">
        <v>60</v>
      </c>
      <c r="N16" s="56">
        <v>0</v>
      </c>
      <c r="O16" s="56">
        <v>0</v>
      </c>
      <c r="P16" s="56">
        <v>0</v>
      </c>
      <c r="Q16" s="56">
        <v>0</v>
      </c>
      <c r="R16" s="56">
        <v>0</v>
      </c>
      <c r="S16" s="56">
        <v>0</v>
      </c>
      <c r="T16" s="56">
        <v>0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0</v>
      </c>
      <c r="AF16" s="56">
        <v>0</v>
      </c>
      <c r="AG16" s="56">
        <v>0</v>
      </c>
      <c r="AH16" s="56">
        <v>0</v>
      </c>
      <c r="AI16" s="56">
        <v>0</v>
      </c>
      <c r="AJ16" s="56">
        <v>0</v>
      </c>
      <c r="AK16" s="56">
        <v>0</v>
      </c>
      <c r="AL16" s="241">
        <f t="shared" ref="AL16:AL30" si="0">SUM(D16:AK16)</f>
        <v>1690</v>
      </c>
      <c r="AM16" s="260"/>
    </row>
    <row r="17" spans="1:40" x14ac:dyDescent="0.3">
      <c r="A17" s="189" t="s">
        <v>126</v>
      </c>
      <c r="B17" s="4" t="s">
        <v>1</v>
      </c>
      <c r="D17" s="56">
        <v>0</v>
      </c>
      <c r="E17" s="55">
        <v>0</v>
      </c>
      <c r="F17" s="56">
        <v>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6">
        <v>0</v>
      </c>
      <c r="Q17" s="56">
        <v>0</v>
      </c>
      <c r="R17" s="56">
        <v>0</v>
      </c>
      <c r="S17" s="56">
        <v>0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0</v>
      </c>
      <c r="AF17" s="56">
        <v>0</v>
      </c>
      <c r="AG17" s="56">
        <v>0</v>
      </c>
      <c r="AH17" s="56">
        <v>0</v>
      </c>
      <c r="AI17" s="56">
        <v>0</v>
      </c>
      <c r="AJ17" s="56">
        <v>0</v>
      </c>
      <c r="AK17" s="56">
        <v>0</v>
      </c>
      <c r="AL17" s="241">
        <f t="shared" si="0"/>
        <v>0</v>
      </c>
      <c r="AM17" s="260"/>
    </row>
    <row r="18" spans="1:40" x14ac:dyDescent="0.3">
      <c r="A18" s="189" t="s">
        <v>127</v>
      </c>
      <c r="B18" s="4" t="s">
        <v>100</v>
      </c>
      <c r="D18" s="56">
        <v>1200</v>
      </c>
      <c r="E18" s="55">
        <v>1200</v>
      </c>
      <c r="F18" s="56">
        <v>0</v>
      </c>
      <c r="G18" s="56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6">
        <v>0</v>
      </c>
      <c r="Q18" s="56">
        <v>0</v>
      </c>
      <c r="R18" s="56">
        <v>0</v>
      </c>
      <c r="S18" s="56">
        <v>0</v>
      </c>
      <c r="T18" s="56">
        <v>0</v>
      </c>
      <c r="U18" s="56">
        <v>0</v>
      </c>
      <c r="V18" s="56">
        <v>0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0</v>
      </c>
      <c r="AE18" s="56">
        <v>0</v>
      </c>
      <c r="AF18" s="56">
        <v>0</v>
      </c>
      <c r="AG18" s="56">
        <v>0</v>
      </c>
      <c r="AH18" s="56">
        <v>0</v>
      </c>
      <c r="AI18" s="56">
        <v>0</v>
      </c>
      <c r="AJ18" s="56">
        <v>0</v>
      </c>
      <c r="AK18" s="56">
        <v>0</v>
      </c>
      <c r="AL18" s="241">
        <f t="shared" si="0"/>
        <v>2400</v>
      </c>
      <c r="AM18" s="260"/>
    </row>
    <row r="19" spans="1:40" x14ac:dyDescent="0.3">
      <c r="A19" s="189" t="s">
        <v>128</v>
      </c>
      <c r="B19" s="4" t="s">
        <v>101</v>
      </c>
      <c r="D19" s="56">
        <v>661</v>
      </c>
      <c r="E19" s="55">
        <v>620</v>
      </c>
      <c r="F19" s="56">
        <v>36</v>
      </c>
      <c r="G19" s="56">
        <v>20</v>
      </c>
      <c r="H19" s="56">
        <v>16</v>
      </c>
      <c r="I19" s="56">
        <v>0</v>
      </c>
      <c r="J19" s="56">
        <v>20</v>
      </c>
      <c r="K19" s="56">
        <v>18</v>
      </c>
      <c r="L19" s="56">
        <v>0</v>
      </c>
      <c r="M19" s="56">
        <v>52</v>
      </c>
      <c r="N19" s="56">
        <v>0</v>
      </c>
      <c r="O19" s="56">
        <v>0</v>
      </c>
      <c r="P19" s="56">
        <v>0</v>
      </c>
      <c r="Q19" s="56">
        <v>0</v>
      </c>
      <c r="R19" s="56">
        <v>0</v>
      </c>
      <c r="S19" s="56">
        <v>0</v>
      </c>
      <c r="T19" s="56">
        <v>0</v>
      </c>
      <c r="U19" s="56">
        <v>0</v>
      </c>
      <c r="V19" s="56">
        <v>0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0</v>
      </c>
      <c r="AF19" s="56">
        <v>0</v>
      </c>
      <c r="AG19" s="56">
        <v>0</v>
      </c>
      <c r="AH19" s="56">
        <v>0</v>
      </c>
      <c r="AI19" s="56">
        <v>0</v>
      </c>
      <c r="AJ19" s="56">
        <v>0</v>
      </c>
      <c r="AK19" s="56">
        <v>0</v>
      </c>
      <c r="AL19" s="241">
        <f t="shared" si="0"/>
        <v>1443</v>
      </c>
      <c r="AM19" s="260"/>
    </row>
    <row r="20" spans="1:40" x14ac:dyDescent="0.3">
      <c r="A20" s="189" t="s">
        <v>129</v>
      </c>
      <c r="B20" s="4" t="s">
        <v>102</v>
      </c>
      <c r="D20" s="56">
        <v>1307</v>
      </c>
      <c r="E20" s="55">
        <v>1191</v>
      </c>
      <c r="F20" s="56">
        <v>69</v>
      </c>
      <c r="G20" s="56">
        <v>38</v>
      </c>
      <c r="H20" s="56">
        <v>31</v>
      </c>
      <c r="I20" s="56">
        <v>0</v>
      </c>
      <c r="J20" s="56">
        <v>38</v>
      </c>
      <c r="K20" s="56">
        <v>33</v>
      </c>
      <c r="L20" s="56">
        <v>0</v>
      </c>
      <c r="M20" s="56">
        <v>99</v>
      </c>
      <c r="N20" s="56">
        <v>0</v>
      </c>
      <c r="O20" s="56">
        <v>0</v>
      </c>
      <c r="P20" s="56">
        <v>0</v>
      </c>
      <c r="Q20" s="56">
        <v>0</v>
      </c>
      <c r="R20" s="56">
        <v>0</v>
      </c>
      <c r="S20" s="56">
        <v>0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0</v>
      </c>
      <c r="AE20" s="56">
        <v>0</v>
      </c>
      <c r="AF20" s="56">
        <v>0</v>
      </c>
      <c r="AG20" s="56">
        <v>0</v>
      </c>
      <c r="AH20" s="56">
        <v>0</v>
      </c>
      <c r="AI20" s="56">
        <v>0</v>
      </c>
      <c r="AJ20" s="56">
        <v>0</v>
      </c>
      <c r="AK20" s="56">
        <v>0</v>
      </c>
      <c r="AL20" s="241">
        <f t="shared" si="0"/>
        <v>2806</v>
      </c>
      <c r="AM20" s="260"/>
    </row>
    <row r="21" spans="1:40" x14ac:dyDescent="0.3">
      <c r="A21" s="189" t="s">
        <v>130</v>
      </c>
      <c r="B21" s="4" t="s">
        <v>109</v>
      </c>
      <c r="D21" s="56">
        <v>150</v>
      </c>
      <c r="E21" s="55">
        <v>150</v>
      </c>
      <c r="F21" s="56">
        <v>25</v>
      </c>
      <c r="G21" s="56">
        <v>20</v>
      </c>
      <c r="H21" s="56">
        <v>20</v>
      </c>
      <c r="I21" s="56">
        <v>0</v>
      </c>
      <c r="J21" s="56">
        <v>20</v>
      </c>
      <c r="K21" s="56">
        <v>20</v>
      </c>
      <c r="L21" s="56">
        <v>0</v>
      </c>
      <c r="M21" s="56">
        <v>25</v>
      </c>
      <c r="N21" s="56">
        <v>0</v>
      </c>
      <c r="O21" s="56">
        <v>0</v>
      </c>
      <c r="P21" s="56">
        <v>0</v>
      </c>
      <c r="Q21" s="56">
        <v>0</v>
      </c>
      <c r="R21" s="56">
        <v>0</v>
      </c>
      <c r="S21" s="56">
        <v>0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0</v>
      </c>
      <c r="AE21" s="56">
        <v>0</v>
      </c>
      <c r="AF21" s="56">
        <v>0</v>
      </c>
      <c r="AG21" s="56">
        <v>0</v>
      </c>
      <c r="AH21" s="56">
        <v>0</v>
      </c>
      <c r="AI21" s="56">
        <v>0</v>
      </c>
      <c r="AJ21" s="56">
        <v>0</v>
      </c>
      <c r="AK21" s="56">
        <v>0</v>
      </c>
      <c r="AL21" s="241">
        <f t="shared" si="0"/>
        <v>430</v>
      </c>
      <c r="AM21" s="260"/>
    </row>
    <row r="22" spans="1:40" x14ac:dyDescent="0.3">
      <c r="A22" s="189" t="s">
        <v>131</v>
      </c>
      <c r="B22" s="4" t="s">
        <v>103</v>
      </c>
      <c r="D22" s="56">
        <v>0</v>
      </c>
      <c r="E22" s="55">
        <v>0</v>
      </c>
      <c r="F22" s="56"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6">
        <v>0</v>
      </c>
      <c r="Q22" s="56">
        <v>0</v>
      </c>
      <c r="R22" s="56">
        <v>0</v>
      </c>
      <c r="S22" s="56">
        <v>0</v>
      </c>
      <c r="T22" s="56">
        <v>0</v>
      </c>
      <c r="U22" s="56">
        <v>0</v>
      </c>
      <c r="V22" s="56">
        <v>0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0</v>
      </c>
      <c r="AE22" s="56">
        <v>0</v>
      </c>
      <c r="AF22" s="56">
        <v>0</v>
      </c>
      <c r="AG22" s="56">
        <v>0</v>
      </c>
      <c r="AH22" s="56">
        <v>0</v>
      </c>
      <c r="AI22" s="56">
        <v>0</v>
      </c>
      <c r="AJ22" s="56">
        <v>0</v>
      </c>
      <c r="AK22" s="56">
        <v>0</v>
      </c>
      <c r="AL22" s="241">
        <f t="shared" si="0"/>
        <v>0</v>
      </c>
      <c r="AM22" s="260"/>
    </row>
    <row r="23" spans="1:40" x14ac:dyDescent="0.3">
      <c r="A23" s="189" t="s">
        <v>132</v>
      </c>
      <c r="B23" s="4" t="s">
        <v>114</v>
      </c>
      <c r="D23" s="56">
        <v>0</v>
      </c>
      <c r="E23" s="55">
        <v>0</v>
      </c>
      <c r="F23" s="56">
        <v>0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56">
        <v>0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0</v>
      </c>
      <c r="AE23" s="56">
        <v>0</v>
      </c>
      <c r="AF23" s="56">
        <v>0</v>
      </c>
      <c r="AG23" s="56">
        <v>0</v>
      </c>
      <c r="AH23" s="56">
        <v>0</v>
      </c>
      <c r="AI23" s="56">
        <v>0</v>
      </c>
      <c r="AJ23" s="56">
        <v>0</v>
      </c>
      <c r="AK23" s="56">
        <v>0</v>
      </c>
      <c r="AL23" s="241">
        <f t="shared" si="0"/>
        <v>0</v>
      </c>
      <c r="AM23" s="260"/>
      <c r="AN23" s="4" t="s">
        <v>285</v>
      </c>
    </row>
    <row r="24" spans="1:40" x14ac:dyDescent="0.3">
      <c r="A24" s="189" t="s">
        <v>170</v>
      </c>
      <c r="B24" s="4" t="s">
        <v>171</v>
      </c>
      <c r="D24" s="56">
        <v>500</v>
      </c>
      <c r="E24" s="55">
        <v>725</v>
      </c>
      <c r="F24" s="56">
        <v>50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0</v>
      </c>
      <c r="AE24" s="56">
        <v>0</v>
      </c>
      <c r="AF24" s="56">
        <v>0</v>
      </c>
      <c r="AG24" s="56">
        <v>0</v>
      </c>
      <c r="AH24" s="56">
        <v>0</v>
      </c>
      <c r="AI24" s="56">
        <v>0</v>
      </c>
      <c r="AJ24" s="56">
        <v>0</v>
      </c>
      <c r="AK24" s="56">
        <v>0</v>
      </c>
      <c r="AL24" s="241">
        <f t="shared" si="0"/>
        <v>1275</v>
      </c>
      <c r="AM24" s="260"/>
    </row>
    <row r="25" spans="1:40" x14ac:dyDescent="0.3">
      <c r="A25" s="189" t="s">
        <v>176</v>
      </c>
      <c r="B25" s="4" t="s">
        <v>57</v>
      </c>
      <c r="D25" s="56">
        <v>0</v>
      </c>
      <c r="E25" s="55">
        <v>0</v>
      </c>
      <c r="F25" s="56">
        <v>0</v>
      </c>
      <c r="G25" s="56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0</v>
      </c>
      <c r="AF25" s="56">
        <v>0</v>
      </c>
      <c r="AG25" s="56">
        <v>0</v>
      </c>
      <c r="AH25" s="56">
        <v>0</v>
      </c>
      <c r="AI25" s="56">
        <v>0</v>
      </c>
      <c r="AJ25" s="56">
        <v>0</v>
      </c>
      <c r="AK25" s="56">
        <v>0</v>
      </c>
      <c r="AL25" s="241">
        <f t="shared" si="0"/>
        <v>0</v>
      </c>
      <c r="AM25" s="260"/>
    </row>
    <row r="26" spans="1:40" x14ac:dyDescent="0.3">
      <c r="A26" s="189" t="s">
        <v>133</v>
      </c>
      <c r="B26" s="4" t="s">
        <v>174</v>
      </c>
      <c r="D26" s="56">
        <v>1850</v>
      </c>
      <c r="E26" s="55">
        <v>3000</v>
      </c>
      <c r="F26" s="56">
        <v>440</v>
      </c>
      <c r="G26" s="56">
        <v>270</v>
      </c>
      <c r="H26" s="56">
        <v>270</v>
      </c>
      <c r="I26" s="56">
        <v>0</v>
      </c>
      <c r="J26" s="56">
        <v>270</v>
      </c>
      <c r="K26" s="56">
        <v>270</v>
      </c>
      <c r="L26" s="56">
        <v>0</v>
      </c>
      <c r="M26" s="56">
        <v>380</v>
      </c>
      <c r="N26" s="56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0</v>
      </c>
      <c r="AF26" s="56">
        <v>0</v>
      </c>
      <c r="AG26" s="56">
        <v>0</v>
      </c>
      <c r="AH26" s="56">
        <v>0</v>
      </c>
      <c r="AI26" s="56">
        <v>0</v>
      </c>
      <c r="AJ26" s="56">
        <v>0</v>
      </c>
      <c r="AK26" s="56">
        <v>0</v>
      </c>
      <c r="AL26" s="241">
        <f>SUM(D26:AK26)</f>
        <v>6750</v>
      </c>
      <c r="AM26" s="260"/>
    </row>
    <row r="27" spans="1:40" x14ac:dyDescent="0.3">
      <c r="A27" s="190" t="s">
        <v>134</v>
      </c>
      <c r="B27" s="4" t="s">
        <v>115</v>
      </c>
      <c r="D27" s="56">
        <v>9500</v>
      </c>
      <c r="E27" s="55">
        <v>9459</v>
      </c>
      <c r="F27" s="56">
        <v>340</v>
      </c>
      <c r="G27" s="56">
        <v>334</v>
      </c>
      <c r="H27" s="56">
        <v>340</v>
      </c>
      <c r="I27" s="56">
        <v>0</v>
      </c>
      <c r="J27" s="56">
        <v>334</v>
      </c>
      <c r="K27" s="56">
        <v>340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0</v>
      </c>
      <c r="AF27" s="56">
        <v>0</v>
      </c>
      <c r="AG27" s="56">
        <v>0</v>
      </c>
      <c r="AH27" s="56">
        <v>0</v>
      </c>
      <c r="AI27" s="56">
        <v>0</v>
      </c>
      <c r="AJ27" s="56">
        <v>0</v>
      </c>
      <c r="AK27" s="56">
        <v>0</v>
      </c>
      <c r="AL27" s="241">
        <f t="shared" si="0"/>
        <v>20647</v>
      </c>
      <c r="AM27" s="260"/>
    </row>
    <row r="28" spans="1:40" x14ac:dyDescent="0.3">
      <c r="A28" s="189" t="s">
        <v>135</v>
      </c>
      <c r="B28" s="4" t="s">
        <v>113</v>
      </c>
      <c r="D28" s="56">
        <v>2832</v>
      </c>
      <c r="E28" s="55">
        <v>2951</v>
      </c>
      <c r="F28" s="56">
        <v>153</v>
      </c>
      <c r="G28" s="56">
        <v>81</v>
      </c>
      <c r="H28" s="56">
        <v>80</v>
      </c>
      <c r="I28" s="56">
        <v>0</v>
      </c>
      <c r="J28" s="56">
        <v>81</v>
      </c>
      <c r="K28" s="56">
        <v>80</v>
      </c>
      <c r="L28" s="56">
        <v>0</v>
      </c>
      <c r="M28" s="56">
        <v>213</v>
      </c>
      <c r="N28" s="56">
        <v>0</v>
      </c>
      <c r="O28" s="56">
        <v>0</v>
      </c>
      <c r="P28" s="56">
        <v>0</v>
      </c>
      <c r="Q28" s="56">
        <v>0</v>
      </c>
      <c r="R28" s="56">
        <v>0</v>
      </c>
      <c r="S28" s="56">
        <v>0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0</v>
      </c>
      <c r="AE28" s="56">
        <v>0</v>
      </c>
      <c r="AF28" s="56">
        <v>0</v>
      </c>
      <c r="AG28" s="56">
        <v>0</v>
      </c>
      <c r="AH28" s="56">
        <v>0</v>
      </c>
      <c r="AI28" s="56">
        <v>0</v>
      </c>
      <c r="AJ28" s="56">
        <v>0</v>
      </c>
      <c r="AK28" s="56">
        <v>0</v>
      </c>
      <c r="AL28" s="241">
        <f t="shared" si="0"/>
        <v>6471</v>
      </c>
      <c r="AM28" s="260"/>
    </row>
    <row r="29" spans="1:40" x14ac:dyDescent="0.3">
      <c r="A29" s="189" t="s">
        <v>136</v>
      </c>
      <c r="B29" s="4" t="s">
        <v>104</v>
      </c>
      <c r="D29" s="56">
        <v>750</v>
      </c>
      <c r="E29" s="55">
        <v>1000</v>
      </c>
      <c r="F29" s="56">
        <v>100</v>
      </c>
      <c r="G29" s="56">
        <v>25</v>
      </c>
      <c r="H29" s="56">
        <v>25</v>
      </c>
      <c r="I29" s="56">
        <v>0</v>
      </c>
      <c r="J29" s="56">
        <v>25</v>
      </c>
      <c r="K29" s="56">
        <v>25</v>
      </c>
      <c r="L29" s="56">
        <v>0</v>
      </c>
      <c r="M29" s="198">
        <f>50+60</f>
        <v>110</v>
      </c>
      <c r="N29" s="56">
        <v>0</v>
      </c>
      <c r="O29" s="56">
        <v>0</v>
      </c>
      <c r="P29" s="56">
        <v>0</v>
      </c>
      <c r="Q29" s="56">
        <v>0</v>
      </c>
      <c r="R29" s="56">
        <v>0</v>
      </c>
      <c r="S29" s="56">
        <v>0</v>
      </c>
      <c r="T29" s="56">
        <v>0</v>
      </c>
      <c r="U29" s="56">
        <v>0</v>
      </c>
      <c r="V29" s="56">
        <v>0</v>
      </c>
      <c r="W29" s="56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0</v>
      </c>
      <c r="AD29" s="56">
        <v>0</v>
      </c>
      <c r="AE29" s="56">
        <v>0</v>
      </c>
      <c r="AF29" s="56">
        <v>0</v>
      </c>
      <c r="AG29" s="56">
        <v>0</v>
      </c>
      <c r="AH29" s="56">
        <v>0</v>
      </c>
      <c r="AI29" s="56">
        <v>0</v>
      </c>
      <c r="AJ29" s="56">
        <v>0</v>
      </c>
      <c r="AK29" s="56">
        <v>0</v>
      </c>
      <c r="AL29" s="241">
        <f t="shared" si="0"/>
        <v>2060</v>
      </c>
      <c r="AM29" s="260"/>
    </row>
    <row r="30" spans="1:40" x14ac:dyDescent="0.3">
      <c r="A30" s="189" t="s">
        <v>177</v>
      </c>
      <c r="B30" s="4" t="s">
        <v>178</v>
      </c>
      <c r="D30" s="56">
        <v>2000</v>
      </c>
      <c r="E30" s="55">
        <v>2000</v>
      </c>
      <c r="F30" s="56">
        <v>200</v>
      </c>
      <c r="G30" s="56">
        <v>100</v>
      </c>
      <c r="H30" s="56">
        <v>100</v>
      </c>
      <c r="I30" s="56">
        <v>0</v>
      </c>
      <c r="J30" s="56">
        <v>100</v>
      </c>
      <c r="K30" s="56">
        <v>100</v>
      </c>
      <c r="L30" s="56">
        <v>0</v>
      </c>
      <c r="M30" s="56">
        <v>100</v>
      </c>
      <c r="N30" s="56">
        <v>0</v>
      </c>
      <c r="O30" s="56">
        <v>0</v>
      </c>
      <c r="P30" s="56">
        <v>0</v>
      </c>
      <c r="Q30" s="56">
        <v>0</v>
      </c>
      <c r="R30" s="56">
        <v>0</v>
      </c>
      <c r="S30" s="56">
        <v>0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0</v>
      </c>
      <c r="AE30" s="56">
        <v>0</v>
      </c>
      <c r="AF30" s="56">
        <v>0</v>
      </c>
      <c r="AG30" s="56">
        <v>0</v>
      </c>
      <c r="AH30" s="56">
        <v>0</v>
      </c>
      <c r="AI30" s="56">
        <v>0</v>
      </c>
      <c r="AJ30" s="56">
        <v>0</v>
      </c>
      <c r="AK30" s="56">
        <v>0</v>
      </c>
      <c r="AL30" s="241">
        <f t="shared" si="0"/>
        <v>4700</v>
      </c>
      <c r="AM30" s="260"/>
    </row>
    <row r="31" spans="1:40" x14ac:dyDescent="0.3">
      <c r="A31" s="129">
        <v>2</v>
      </c>
      <c r="B31" s="130" t="s">
        <v>70</v>
      </c>
      <c r="C31" s="130"/>
      <c r="D31" s="131"/>
      <c r="E31" s="194"/>
      <c r="F31" s="194"/>
      <c r="G31" s="131"/>
      <c r="H31" s="131"/>
      <c r="I31" s="131"/>
      <c r="J31" s="131"/>
      <c r="K31" s="131"/>
      <c r="L31" s="131"/>
      <c r="M31" s="131"/>
      <c r="N31" s="207"/>
      <c r="O31" s="207"/>
      <c r="P31" s="207"/>
      <c r="Q31" s="207"/>
      <c r="R31" s="207"/>
      <c r="S31" s="207"/>
      <c r="T31" s="207"/>
      <c r="U31" s="207"/>
      <c r="V31" s="207"/>
      <c r="W31" s="207"/>
      <c r="X31" s="207"/>
      <c r="Y31" s="207"/>
      <c r="Z31" s="207"/>
      <c r="AA31" s="207"/>
      <c r="AB31" s="207"/>
      <c r="AC31" s="207"/>
      <c r="AD31" s="207"/>
      <c r="AE31" s="207"/>
      <c r="AF31" s="207"/>
      <c r="AG31" s="207"/>
      <c r="AH31" s="207"/>
      <c r="AI31" s="207"/>
      <c r="AJ31" s="207"/>
      <c r="AK31" s="207"/>
      <c r="AL31" s="242"/>
      <c r="AM31" s="260"/>
    </row>
    <row r="32" spans="1:40" x14ac:dyDescent="0.3">
      <c r="A32" s="189" t="s">
        <v>137</v>
      </c>
      <c r="B32" s="4" t="s">
        <v>71</v>
      </c>
      <c r="D32" s="56">
        <v>9045</v>
      </c>
      <c r="E32" s="55">
        <v>7085</v>
      </c>
      <c r="F32" s="56">
        <v>360</v>
      </c>
      <c r="G32" s="56">
        <v>240</v>
      </c>
      <c r="H32" s="56">
        <v>240</v>
      </c>
      <c r="I32" s="56"/>
      <c r="J32" s="27">
        <v>240</v>
      </c>
      <c r="K32" s="27">
        <v>240</v>
      </c>
      <c r="L32" s="27"/>
      <c r="M32" s="27">
        <v>980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400</v>
      </c>
      <c r="X32" s="56">
        <v>200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0</v>
      </c>
      <c r="AE32" s="56">
        <v>0</v>
      </c>
      <c r="AF32" s="56">
        <v>0</v>
      </c>
      <c r="AG32" s="56">
        <v>0</v>
      </c>
      <c r="AH32" s="56">
        <v>0</v>
      </c>
      <c r="AI32" s="56">
        <v>0</v>
      </c>
      <c r="AJ32" s="56">
        <v>0</v>
      </c>
      <c r="AK32" s="56">
        <v>0</v>
      </c>
      <c r="AL32" s="241">
        <f>SUM(D32:AK32)</f>
        <v>19030</v>
      </c>
      <c r="AM32" s="262">
        <f>SUM(AL32:AL33)</f>
        <v>19030</v>
      </c>
      <c r="AN32" s="4" t="s">
        <v>285</v>
      </c>
    </row>
    <row r="33" spans="1:40" x14ac:dyDescent="0.3">
      <c r="A33" s="129">
        <v>4</v>
      </c>
      <c r="B33" s="130" t="s">
        <v>8</v>
      </c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207"/>
      <c r="O33" s="207"/>
      <c r="P33" s="207"/>
      <c r="Q33" s="207"/>
      <c r="R33" s="207"/>
      <c r="S33" s="207"/>
      <c r="T33" s="207"/>
      <c r="U33" s="207"/>
      <c r="V33" s="207"/>
      <c r="W33" s="207"/>
      <c r="X33" s="207"/>
      <c r="Y33" s="207"/>
      <c r="Z33" s="207"/>
      <c r="AA33" s="207"/>
      <c r="AB33" s="207"/>
      <c r="AC33" s="207"/>
      <c r="AD33" s="207"/>
      <c r="AE33" s="207"/>
      <c r="AF33" s="207"/>
      <c r="AG33" s="207"/>
      <c r="AH33" s="207"/>
      <c r="AI33" s="207"/>
      <c r="AJ33" s="207"/>
      <c r="AK33" s="207"/>
      <c r="AL33" s="242"/>
      <c r="AM33" s="260"/>
    </row>
    <row r="34" spans="1:40" x14ac:dyDescent="0.3">
      <c r="A34" s="189" t="s">
        <v>196</v>
      </c>
      <c r="B34" s="4" t="s">
        <v>197</v>
      </c>
      <c r="D34" s="56">
        <v>0</v>
      </c>
      <c r="E34" s="55">
        <v>0</v>
      </c>
      <c r="F34" s="56">
        <v>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27">
        <v>900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0</v>
      </c>
      <c r="AE34" s="56">
        <v>0</v>
      </c>
      <c r="AF34" s="56">
        <v>0</v>
      </c>
      <c r="AG34" s="56">
        <v>0</v>
      </c>
      <c r="AH34" s="56">
        <v>0</v>
      </c>
      <c r="AI34" s="56">
        <v>0</v>
      </c>
      <c r="AJ34" s="56">
        <v>0</v>
      </c>
      <c r="AK34" s="56">
        <v>0</v>
      </c>
      <c r="AL34" s="241">
        <f>SUM(D34:AK34)</f>
        <v>900</v>
      </c>
      <c r="AM34" s="262">
        <f>SUM(AL34:AL35)</f>
        <v>900</v>
      </c>
      <c r="AN34" s="4" t="s">
        <v>285</v>
      </c>
    </row>
    <row r="35" spans="1:40" x14ac:dyDescent="0.3">
      <c r="A35" s="129">
        <v>5</v>
      </c>
      <c r="B35" s="130" t="s">
        <v>19</v>
      </c>
      <c r="C35" s="130"/>
      <c r="D35" s="253"/>
      <c r="E35" s="253"/>
      <c r="F35" s="131"/>
      <c r="G35" s="131"/>
      <c r="H35" s="131"/>
      <c r="I35" s="131"/>
      <c r="J35" s="131"/>
      <c r="K35" s="131"/>
      <c r="L35" s="131"/>
      <c r="M35" s="131"/>
      <c r="N35" s="207"/>
      <c r="O35" s="207"/>
      <c r="P35" s="207"/>
      <c r="Q35" s="207"/>
      <c r="R35" s="207"/>
      <c r="S35" s="207"/>
      <c r="T35" s="207"/>
      <c r="U35" s="207"/>
      <c r="V35" s="207"/>
      <c r="W35" s="207"/>
      <c r="X35" s="207"/>
      <c r="Y35" s="207"/>
      <c r="Z35" s="207"/>
      <c r="AA35" s="207"/>
      <c r="AB35" s="207"/>
      <c r="AC35" s="207"/>
      <c r="AD35" s="207"/>
      <c r="AE35" s="207"/>
      <c r="AF35" s="207"/>
      <c r="AG35" s="207"/>
      <c r="AH35" s="207"/>
      <c r="AI35" s="207"/>
      <c r="AJ35" s="207"/>
      <c r="AK35" s="207"/>
      <c r="AL35" s="242"/>
      <c r="AM35" s="260"/>
    </row>
    <row r="36" spans="1:40" x14ac:dyDescent="0.3">
      <c r="A36" s="189" t="s">
        <v>138</v>
      </c>
      <c r="B36" s="4" t="s">
        <v>139</v>
      </c>
      <c r="D36" s="56">
        <v>0</v>
      </c>
      <c r="E36" s="55">
        <v>0</v>
      </c>
      <c r="F36" s="56">
        <v>0</v>
      </c>
      <c r="G36" s="56">
        <v>0</v>
      </c>
      <c r="H36" s="56">
        <v>0</v>
      </c>
      <c r="I36" s="56"/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0</v>
      </c>
      <c r="AF36" s="56">
        <v>0</v>
      </c>
      <c r="AG36" s="56">
        <v>0</v>
      </c>
      <c r="AH36" s="56">
        <v>0</v>
      </c>
      <c r="AI36" s="56">
        <v>0</v>
      </c>
      <c r="AJ36" s="56">
        <v>0</v>
      </c>
      <c r="AK36" s="56">
        <v>0</v>
      </c>
      <c r="AL36" s="241">
        <f>SUM(D36:AK36)</f>
        <v>0</v>
      </c>
      <c r="AM36" s="262">
        <f>SUM(AL36:AL37)</f>
        <v>0</v>
      </c>
      <c r="AN36" s="4" t="s">
        <v>285</v>
      </c>
    </row>
    <row r="37" spans="1:40" x14ac:dyDescent="0.3">
      <c r="A37" s="129">
        <v>6</v>
      </c>
      <c r="B37" s="130" t="s">
        <v>20</v>
      </c>
      <c r="C37" s="130"/>
      <c r="D37" s="194"/>
      <c r="E37" s="194"/>
      <c r="F37" s="131"/>
      <c r="G37" s="194"/>
      <c r="H37" s="194"/>
      <c r="I37" s="194"/>
      <c r="J37" s="194"/>
      <c r="K37" s="194"/>
      <c r="L37" s="194"/>
      <c r="M37" s="194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7"/>
      <c r="AE37" s="207"/>
      <c r="AF37" s="207"/>
      <c r="AG37" s="207"/>
      <c r="AH37" s="207"/>
      <c r="AI37" s="207"/>
      <c r="AJ37" s="207"/>
      <c r="AK37" s="207"/>
      <c r="AL37" s="242"/>
      <c r="AM37" s="260"/>
    </row>
    <row r="38" spans="1:40" x14ac:dyDescent="0.3">
      <c r="A38" s="189" t="s">
        <v>140</v>
      </c>
      <c r="B38" s="4" t="s">
        <v>59</v>
      </c>
      <c r="D38" s="161">
        <v>14300</v>
      </c>
      <c r="E38" s="61">
        <v>19800</v>
      </c>
      <c r="F38" s="162">
        <v>0</v>
      </c>
      <c r="G38" s="161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6">
        <v>900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0</v>
      </c>
      <c r="AF38" s="56">
        <v>0</v>
      </c>
      <c r="AG38" s="56">
        <v>0</v>
      </c>
      <c r="AH38" s="56">
        <v>0</v>
      </c>
      <c r="AI38" s="56">
        <v>0</v>
      </c>
      <c r="AJ38" s="56">
        <v>0</v>
      </c>
      <c r="AK38" s="56">
        <v>0</v>
      </c>
      <c r="AL38" s="241">
        <f>SUM(D38:AK38)</f>
        <v>35000</v>
      </c>
      <c r="AM38" s="262">
        <f>SUM(AL38:AL42)</f>
        <v>306157</v>
      </c>
    </row>
    <row r="39" spans="1:40" x14ac:dyDescent="0.3">
      <c r="A39" s="189" t="s">
        <v>141</v>
      </c>
      <c r="B39" s="4" t="s">
        <v>268</v>
      </c>
      <c r="D39" s="161">
        <v>111393</v>
      </c>
      <c r="E39" s="61">
        <v>33746</v>
      </c>
      <c r="F39" s="162">
        <v>0</v>
      </c>
      <c r="G39" s="161">
        <v>0</v>
      </c>
      <c r="H39" s="56">
        <v>0</v>
      </c>
      <c r="I39" s="56">
        <v>3559</v>
      </c>
      <c r="J39" s="56">
        <v>0</v>
      </c>
      <c r="K39" s="56">
        <v>0</v>
      </c>
      <c r="L39" s="56">
        <v>3559</v>
      </c>
      <c r="M39" s="56">
        <v>0</v>
      </c>
      <c r="N39" s="56">
        <v>0</v>
      </c>
      <c r="O39" s="56">
        <v>0</v>
      </c>
      <c r="P39" s="56">
        <v>0</v>
      </c>
      <c r="Q39" s="56">
        <v>1933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0</v>
      </c>
      <c r="AE39" s="56">
        <v>0</v>
      </c>
      <c r="AF39" s="56">
        <v>0</v>
      </c>
      <c r="AG39" s="56">
        <v>0</v>
      </c>
      <c r="AH39" s="56">
        <v>0</v>
      </c>
      <c r="AI39" s="56">
        <v>0</v>
      </c>
      <c r="AJ39" s="56">
        <v>0</v>
      </c>
      <c r="AK39" s="56">
        <v>0</v>
      </c>
      <c r="AL39" s="241">
        <f t="shared" ref="AL39:AL41" si="1">SUM(D39:AK39)</f>
        <v>154190</v>
      </c>
      <c r="AM39" s="260"/>
    </row>
    <row r="40" spans="1:40" x14ac:dyDescent="0.3">
      <c r="A40" s="189" t="s">
        <v>142</v>
      </c>
      <c r="B40" s="4" t="s">
        <v>72</v>
      </c>
      <c r="D40" s="161">
        <v>22850</v>
      </c>
      <c r="E40" s="61">
        <v>18961</v>
      </c>
      <c r="F40" s="162">
        <v>1460</v>
      </c>
      <c r="G40" s="161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1899</v>
      </c>
      <c r="N40" s="56">
        <v>0</v>
      </c>
      <c r="O40" s="56">
        <v>0</v>
      </c>
      <c r="P40" s="56">
        <v>0</v>
      </c>
      <c r="Q40" s="56">
        <v>0</v>
      </c>
      <c r="R40" s="56">
        <v>0</v>
      </c>
      <c r="S40" s="56">
        <v>0</v>
      </c>
      <c r="T40" s="56">
        <v>0</v>
      </c>
      <c r="U40" s="56">
        <v>4711</v>
      </c>
      <c r="V40" s="56">
        <v>4824</v>
      </c>
      <c r="W40" s="56">
        <v>0</v>
      </c>
      <c r="X40" s="56">
        <v>0</v>
      </c>
      <c r="Y40" s="56">
        <v>0</v>
      </c>
      <c r="Z40" s="56">
        <v>0</v>
      </c>
      <c r="AA40" s="56">
        <v>1390</v>
      </c>
      <c r="AB40" s="56">
        <v>0</v>
      </c>
      <c r="AC40" s="56">
        <v>0</v>
      </c>
      <c r="AD40" s="56">
        <v>0</v>
      </c>
      <c r="AE40" s="56">
        <v>0</v>
      </c>
      <c r="AF40" s="56">
        <v>0</v>
      </c>
      <c r="AG40" s="56">
        <v>0</v>
      </c>
      <c r="AH40" s="56">
        <v>0</v>
      </c>
      <c r="AI40" s="56">
        <v>0</v>
      </c>
      <c r="AJ40" s="56">
        <v>0</v>
      </c>
      <c r="AK40" s="56">
        <v>0</v>
      </c>
      <c r="AL40" s="241">
        <f t="shared" si="1"/>
        <v>56095</v>
      </c>
      <c r="AM40" s="260"/>
      <c r="AN40" s="4" t="s">
        <v>285</v>
      </c>
    </row>
    <row r="41" spans="1:40" x14ac:dyDescent="0.3">
      <c r="A41" s="189" t="s">
        <v>143</v>
      </c>
      <c r="B41" s="4" t="s">
        <v>116</v>
      </c>
      <c r="D41" s="161">
        <v>30633</v>
      </c>
      <c r="E41" s="61">
        <v>23798</v>
      </c>
      <c r="F41" s="162">
        <v>0</v>
      </c>
      <c r="G41" s="161">
        <v>400</v>
      </c>
      <c r="H41" s="56">
        <v>2933</v>
      </c>
      <c r="I41" s="56">
        <v>0</v>
      </c>
      <c r="J41" s="56">
        <v>400</v>
      </c>
      <c r="K41" s="56">
        <v>2708</v>
      </c>
      <c r="L41" s="56">
        <v>0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0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0</v>
      </c>
      <c r="AD41" s="56">
        <v>0</v>
      </c>
      <c r="AE41" s="56">
        <v>0</v>
      </c>
      <c r="AF41" s="56">
        <v>0</v>
      </c>
      <c r="AG41" s="56">
        <v>0</v>
      </c>
      <c r="AH41" s="56">
        <v>0</v>
      </c>
      <c r="AI41" s="56">
        <v>0</v>
      </c>
      <c r="AJ41" s="56">
        <v>0</v>
      </c>
      <c r="AK41" s="56">
        <v>0</v>
      </c>
      <c r="AL41" s="241">
        <f t="shared" si="1"/>
        <v>60872</v>
      </c>
      <c r="AM41" s="260"/>
    </row>
    <row r="42" spans="1:40" x14ac:dyDescent="0.3">
      <c r="A42" s="129">
        <v>7</v>
      </c>
      <c r="B42" s="130" t="s">
        <v>21</v>
      </c>
      <c r="C42" s="130"/>
      <c r="D42" s="131"/>
      <c r="E42" s="194"/>
      <c r="F42" s="194"/>
      <c r="G42" s="131"/>
      <c r="H42" s="131"/>
      <c r="I42" s="131"/>
      <c r="J42" s="131"/>
      <c r="K42" s="131"/>
      <c r="L42" s="131"/>
      <c r="M42" s="131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7"/>
      <c r="AE42" s="207"/>
      <c r="AF42" s="207"/>
      <c r="AG42" s="207"/>
      <c r="AH42" s="207"/>
      <c r="AI42" s="207"/>
      <c r="AJ42" s="207"/>
      <c r="AK42" s="207"/>
      <c r="AL42" s="242"/>
      <c r="AM42" s="260"/>
    </row>
    <row r="43" spans="1:40" x14ac:dyDescent="0.3">
      <c r="A43" s="189" t="s">
        <v>144</v>
      </c>
      <c r="B43" s="4" t="s">
        <v>67</v>
      </c>
      <c r="D43" s="56">
        <v>0</v>
      </c>
      <c r="E43" s="55">
        <v>0</v>
      </c>
      <c r="F43" s="56">
        <v>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6">
        <v>0</v>
      </c>
      <c r="Q43" s="56">
        <v>0</v>
      </c>
      <c r="R43" s="56">
        <v>0</v>
      </c>
      <c r="S43" s="56">
        <v>0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0</v>
      </c>
      <c r="AE43" s="56">
        <v>0</v>
      </c>
      <c r="AF43" s="56">
        <v>0</v>
      </c>
      <c r="AG43" s="56">
        <v>0</v>
      </c>
      <c r="AH43" s="56">
        <v>0</v>
      </c>
      <c r="AI43" s="56">
        <v>0</v>
      </c>
      <c r="AJ43" s="56">
        <v>0</v>
      </c>
      <c r="AK43" s="56">
        <v>0</v>
      </c>
      <c r="AL43" s="241">
        <f>SUM(D43:AK43)</f>
        <v>0</v>
      </c>
      <c r="AM43" s="262">
        <f>SUM(AL43:AL45)</f>
        <v>8825</v>
      </c>
    </row>
    <row r="44" spans="1:40" x14ac:dyDescent="0.3">
      <c r="A44" s="189" t="s">
        <v>145</v>
      </c>
      <c r="B44" s="4" t="s">
        <v>73</v>
      </c>
      <c r="D44" s="56">
        <v>3000</v>
      </c>
      <c r="E44" s="55">
        <v>5825</v>
      </c>
      <c r="F44" s="56">
        <v>0</v>
      </c>
      <c r="G44" s="56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56">
        <v>0</v>
      </c>
      <c r="S44" s="56">
        <v>0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0</v>
      </c>
      <c r="AE44" s="56">
        <v>0</v>
      </c>
      <c r="AF44" s="56">
        <v>0</v>
      </c>
      <c r="AG44" s="56">
        <v>0</v>
      </c>
      <c r="AH44" s="56">
        <v>0</v>
      </c>
      <c r="AI44" s="56">
        <v>0</v>
      </c>
      <c r="AJ44" s="56">
        <v>0</v>
      </c>
      <c r="AK44" s="56">
        <v>0</v>
      </c>
      <c r="AL44" s="241">
        <f>SUM(D44:AK44)</f>
        <v>8825</v>
      </c>
      <c r="AM44" s="260"/>
      <c r="AN44" s="4" t="s">
        <v>285</v>
      </c>
    </row>
    <row r="45" spans="1:40" x14ac:dyDescent="0.3">
      <c r="A45" s="129">
        <v>8</v>
      </c>
      <c r="B45" s="130" t="s">
        <v>117</v>
      </c>
      <c r="C45" s="130"/>
      <c r="D45" s="131"/>
      <c r="E45" s="253"/>
      <c r="F45" s="253"/>
      <c r="G45" s="131"/>
      <c r="H45" s="131"/>
      <c r="I45" s="131"/>
      <c r="J45" s="131"/>
      <c r="K45" s="131"/>
      <c r="L45" s="131"/>
      <c r="M45" s="131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7"/>
      <c r="AE45" s="207"/>
      <c r="AF45" s="207"/>
      <c r="AG45" s="207"/>
      <c r="AH45" s="207"/>
      <c r="AI45" s="207"/>
      <c r="AJ45" s="207"/>
      <c r="AK45" s="207"/>
      <c r="AL45" s="242"/>
      <c r="AM45" s="260"/>
    </row>
    <row r="46" spans="1:40" x14ac:dyDescent="0.3">
      <c r="A46" s="189" t="s">
        <v>146</v>
      </c>
      <c r="B46" s="4" t="s">
        <v>58</v>
      </c>
      <c r="D46" s="193">
        <v>3262</v>
      </c>
      <c r="E46" s="55">
        <v>7013</v>
      </c>
      <c r="F46" s="56">
        <v>728</v>
      </c>
      <c r="G46" s="56">
        <v>0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0</v>
      </c>
      <c r="N46" s="56">
        <v>0</v>
      </c>
      <c r="O46" s="56">
        <v>0</v>
      </c>
      <c r="P46" s="56">
        <v>0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0</v>
      </c>
      <c r="AD46" s="56">
        <v>0</v>
      </c>
      <c r="AE46" s="56">
        <v>0</v>
      </c>
      <c r="AF46" s="56">
        <v>0</v>
      </c>
      <c r="AG46" s="56">
        <v>0</v>
      </c>
      <c r="AH46" s="56">
        <v>0</v>
      </c>
      <c r="AI46" s="56">
        <v>0</v>
      </c>
      <c r="AJ46" s="56">
        <v>0</v>
      </c>
      <c r="AK46" s="56">
        <v>0</v>
      </c>
      <c r="AL46" s="241">
        <f>SUM(D46:AK46)</f>
        <v>11003</v>
      </c>
      <c r="AM46" s="262">
        <f>SUM(AL46:AL50)</f>
        <v>53370</v>
      </c>
    </row>
    <row r="47" spans="1:40" x14ac:dyDescent="0.3">
      <c r="A47" s="189" t="s">
        <v>198</v>
      </c>
      <c r="B47" s="4" t="s">
        <v>199</v>
      </c>
      <c r="D47" s="193">
        <v>0</v>
      </c>
      <c r="E47" s="55">
        <v>0</v>
      </c>
      <c r="F47" s="56">
        <v>0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24678</v>
      </c>
      <c r="N47" s="56">
        <v>0</v>
      </c>
      <c r="O47" s="56">
        <v>0</v>
      </c>
      <c r="P47" s="56">
        <v>0</v>
      </c>
      <c r="Q47" s="56">
        <v>0</v>
      </c>
      <c r="R47" s="56">
        <v>0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0</v>
      </c>
      <c r="AE47" s="56">
        <v>0</v>
      </c>
      <c r="AF47" s="56">
        <v>0</v>
      </c>
      <c r="AG47" s="56">
        <v>0</v>
      </c>
      <c r="AH47" s="56">
        <v>0</v>
      </c>
      <c r="AI47" s="56">
        <v>0</v>
      </c>
      <c r="AJ47" s="56">
        <v>0</v>
      </c>
      <c r="AK47" s="56">
        <v>0</v>
      </c>
      <c r="AL47" s="241">
        <f t="shared" ref="AL47:AL49" si="2">SUM(D47:AK47)</f>
        <v>24678</v>
      </c>
      <c r="AM47" s="260"/>
    </row>
    <row r="48" spans="1:40" x14ac:dyDescent="0.3">
      <c r="A48" s="188" t="s">
        <v>147</v>
      </c>
      <c r="B48" s="4" t="s">
        <v>53</v>
      </c>
      <c r="D48" s="193">
        <v>0</v>
      </c>
      <c r="E48" s="55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0</v>
      </c>
      <c r="N48" s="56">
        <v>0</v>
      </c>
      <c r="O48" s="56">
        <v>0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0</v>
      </c>
      <c r="AE48" s="56">
        <v>0</v>
      </c>
      <c r="AF48" s="56">
        <v>0</v>
      </c>
      <c r="AG48" s="56">
        <v>0</v>
      </c>
      <c r="AH48" s="56">
        <v>0</v>
      </c>
      <c r="AI48" s="56">
        <v>0</v>
      </c>
      <c r="AJ48" s="56">
        <v>0</v>
      </c>
      <c r="AK48" s="56">
        <v>0</v>
      </c>
      <c r="AL48" s="241">
        <f t="shared" si="2"/>
        <v>0</v>
      </c>
      <c r="AM48" s="260"/>
      <c r="AN48" s="4" t="s">
        <v>285</v>
      </c>
    </row>
    <row r="49" spans="1:40" x14ac:dyDescent="0.3">
      <c r="A49" s="189" t="s">
        <v>148</v>
      </c>
      <c r="B49" s="4" t="s">
        <v>179</v>
      </c>
      <c r="D49" s="193">
        <v>1786</v>
      </c>
      <c r="E49" s="55">
        <v>8202</v>
      </c>
      <c r="F49" s="56">
        <v>325</v>
      </c>
      <c r="G49" s="56">
        <v>2935</v>
      </c>
      <c r="H49" s="56">
        <v>681</v>
      </c>
      <c r="I49" s="56">
        <v>0</v>
      </c>
      <c r="J49" s="56">
        <v>3079</v>
      </c>
      <c r="K49" s="56">
        <v>681</v>
      </c>
      <c r="L49" s="56">
        <v>0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0</v>
      </c>
      <c r="AD49" s="56">
        <v>0</v>
      </c>
      <c r="AE49" s="56">
        <v>0</v>
      </c>
      <c r="AF49" s="56">
        <v>0</v>
      </c>
      <c r="AG49" s="56">
        <v>0</v>
      </c>
      <c r="AH49" s="56">
        <v>0</v>
      </c>
      <c r="AI49" s="56">
        <v>0</v>
      </c>
      <c r="AJ49" s="56">
        <v>0</v>
      </c>
      <c r="AK49" s="56">
        <v>0</v>
      </c>
      <c r="AL49" s="241">
        <f t="shared" si="2"/>
        <v>17689</v>
      </c>
      <c r="AM49" s="260"/>
    </row>
    <row r="50" spans="1:40" x14ac:dyDescent="0.3">
      <c r="A50" s="129">
        <v>9</v>
      </c>
      <c r="B50" s="130" t="s">
        <v>22</v>
      </c>
      <c r="C50" s="130"/>
      <c r="D50" s="131"/>
      <c r="E50" s="253"/>
      <c r="F50" s="253"/>
      <c r="G50" s="131"/>
      <c r="H50" s="131"/>
      <c r="I50" s="131"/>
      <c r="J50" s="131"/>
      <c r="K50" s="131"/>
      <c r="L50" s="131"/>
      <c r="M50" s="131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7"/>
      <c r="AE50" s="207"/>
      <c r="AF50" s="207"/>
      <c r="AG50" s="207"/>
      <c r="AH50" s="207"/>
      <c r="AI50" s="207"/>
      <c r="AJ50" s="207"/>
      <c r="AK50" s="207"/>
      <c r="AL50" s="242"/>
      <c r="AM50" s="260"/>
    </row>
    <row r="51" spans="1:40" x14ac:dyDescent="0.3">
      <c r="A51" s="189" t="s">
        <v>149</v>
      </c>
      <c r="B51" s="4" t="s">
        <v>50</v>
      </c>
      <c r="D51" s="161">
        <v>5581</v>
      </c>
      <c r="E51" s="61">
        <v>12013</v>
      </c>
      <c r="F51" s="162">
        <v>1820</v>
      </c>
      <c r="G51" s="161">
        <v>260</v>
      </c>
      <c r="H51" s="56">
        <v>260</v>
      </c>
      <c r="I51" s="56">
        <v>0</v>
      </c>
      <c r="J51" s="56">
        <v>260</v>
      </c>
      <c r="K51" s="56">
        <v>260</v>
      </c>
      <c r="L51" s="56">
        <v>0</v>
      </c>
      <c r="M51" s="56">
        <v>375</v>
      </c>
      <c r="N51" s="56">
        <v>0</v>
      </c>
      <c r="O51" s="56">
        <v>0</v>
      </c>
      <c r="P51" s="56">
        <v>0</v>
      </c>
      <c r="Q51" s="56">
        <v>0</v>
      </c>
      <c r="R51" s="56">
        <v>0</v>
      </c>
      <c r="S51" s="56">
        <v>0</v>
      </c>
      <c r="T51" s="56">
        <v>0</v>
      </c>
      <c r="U51" s="56">
        <v>0</v>
      </c>
      <c r="V51" s="56">
        <v>0</v>
      </c>
      <c r="W51" s="56">
        <v>0</v>
      </c>
      <c r="X51" s="56">
        <v>0</v>
      </c>
      <c r="Y51" s="56">
        <v>0</v>
      </c>
      <c r="Z51" s="56">
        <v>270</v>
      </c>
      <c r="AA51" s="56">
        <v>0</v>
      </c>
      <c r="AB51" s="56">
        <v>0</v>
      </c>
      <c r="AC51" s="56">
        <v>0</v>
      </c>
      <c r="AD51" s="56">
        <v>0</v>
      </c>
      <c r="AE51" s="56">
        <v>0</v>
      </c>
      <c r="AF51" s="56">
        <v>0</v>
      </c>
      <c r="AG51" s="56">
        <v>0</v>
      </c>
      <c r="AH51" s="56">
        <v>0</v>
      </c>
      <c r="AI51" s="56">
        <v>0</v>
      </c>
      <c r="AJ51" s="56">
        <v>0</v>
      </c>
      <c r="AK51" s="56">
        <v>0</v>
      </c>
      <c r="AL51" s="241">
        <f>SUM(D51:AK51)</f>
        <v>21099</v>
      </c>
      <c r="AM51" s="262">
        <f>SUM(AL51:AL62)</f>
        <v>307999</v>
      </c>
    </row>
    <row r="52" spans="1:40" x14ac:dyDescent="0.3">
      <c r="A52" s="189" t="s">
        <v>183</v>
      </c>
      <c r="B52" s="4" t="s">
        <v>182</v>
      </c>
      <c r="D52" s="4"/>
      <c r="E52" s="4"/>
      <c r="F52" s="4"/>
      <c r="H52" s="4"/>
      <c r="I52" s="4"/>
      <c r="J52" s="4"/>
      <c r="M52" s="4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241">
        <f t="shared" ref="AL52:AL59" si="3">SUM(D52:AK52)</f>
        <v>0</v>
      </c>
      <c r="AM52" s="260"/>
    </row>
    <row r="53" spans="1:40" x14ac:dyDescent="0.3">
      <c r="A53" s="189"/>
      <c r="B53" s="192" t="s">
        <v>75</v>
      </c>
      <c r="D53" s="161">
        <v>8531</v>
      </c>
      <c r="E53" s="61">
        <v>26932</v>
      </c>
      <c r="F53" s="162">
        <v>2143</v>
      </c>
      <c r="G53" s="161">
        <v>0</v>
      </c>
      <c r="H53" s="56">
        <v>1960</v>
      </c>
      <c r="I53" s="56">
        <v>0</v>
      </c>
      <c r="J53" s="56">
        <v>0</v>
      </c>
      <c r="K53" s="56">
        <v>1003</v>
      </c>
      <c r="L53" s="56">
        <v>0</v>
      </c>
      <c r="M53" s="56">
        <v>0</v>
      </c>
      <c r="N53" s="56">
        <v>0</v>
      </c>
      <c r="O53" s="56">
        <v>0</v>
      </c>
      <c r="P53" s="56">
        <v>3780</v>
      </c>
      <c r="Q53" s="56">
        <v>0</v>
      </c>
      <c r="R53" s="56">
        <v>0</v>
      </c>
      <c r="S53" s="56">
        <v>0</v>
      </c>
      <c r="T53" s="56">
        <v>0</v>
      </c>
      <c r="U53" s="56">
        <v>0</v>
      </c>
      <c r="V53" s="56">
        <v>0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0</v>
      </c>
      <c r="AE53" s="56">
        <v>0</v>
      </c>
      <c r="AF53" s="56">
        <v>0</v>
      </c>
      <c r="AG53" s="56">
        <v>0</v>
      </c>
      <c r="AH53" s="56">
        <v>0</v>
      </c>
      <c r="AI53" s="56">
        <v>0</v>
      </c>
      <c r="AJ53" s="56">
        <v>0</v>
      </c>
      <c r="AK53" s="56">
        <v>0</v>
      </c>
      <c r="AL53" s="241">
        <f t="shared" si="3"/>
        <v>44349</v>
      </c>
      <c r="AM53" s="260"/>
    </row>
    <row r="54" spans="1:40" x14ac:dyDescent="0.3">
      <c r="A54" s="189"/>
      <c r="B54" s="192" t="s">
        <v>78</v>
      </c>
      <c r="D54" s="161">
        <v>0</v>
      </c>
      <c r="E54" s="61">
        <v>17139</v>
      </c>
      <c r="F54" s="162">
        <v>0</v>
      </c>
      <c r="G54" s="161">
        <v>6080</v>
      </c>
      <c r="H54" s="56">
        <v>0</v>
      </c>
      <c r="I54" s="56">
        <v>0</v>
      </c>
      <c r="J54" s="56">
        <v>6918</v>
      </c>
      <c r="K54" s="56">
        <v>0</v>
      </c>
      <c r="L54" s="56">
        <v>0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0</v>
      </c>
      <c r="AF54" s="56">
        <v>0</v>
      </c>
      <c r="AG54" s="56">
        <v>0</v>
      </c>
      <c r="AH54" s="56">
        <v>0</v>
      </c>
      <c r="AI54" s="56">
        <v>0</v>
      </c>
      <c r="AJ54" s="56">
        <v>0</v>
      </c>
      <c r="AK54" s="56">
        <v>0</v>
      </c>
      <c r="AL54" s="241">
        <f t="shared" si="3"/>
        <v>30137</v>
      </c>
      <c r="AM54" s="260"/>
    </row>
    <row r="55" spans="1:40" x14ac:dyDescent="0.3">
      <c r="A55" s="189"/>
      <c r="B55" s="192" t="s">
        <v>76</v>
      </c>
      <c r="D55" s="161">
        <v>5589</v>
      </c>
      <c r="E55" s="61">
        <v>0</v>
      </c>
      <c r="F55" s="162">
        <v>0</v>
      </c>
      <c r="G55" s="161">
        <v>0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0</v>
      </c>
      <c r="AF55" s="56">
        <v>0</v>
      </c>
      <c r="AG55" s="56">
        <v>0</v>
      </c>
      <c r="AH55" s="56">
        <v>0</v>
      </c>
      <c r="AI55" s="56">
        <v>0</v>
      </c>
      <c r="AJ55" s="56">
        <v>0</v>
      </c>
      <c r="AK55" s="56">
        <v>0</v>
      </c>
      <c r="AL55" s="241">
        <f t="shared" si="3"/>
        <v>5589</v>
      </c>
      <c r="AM55" s="260"/>
    </row>
    <row r="56" spans="1:40" x14ac:dyDescent="0.3">
      <c r="A56" s="189"/>
      <c r="B56" s="192" t="s">
        <v>77</v>
      </c>
      <c r="D56" s="161">
        <v>0</v>
      </c>
      <c r="E56" s="61">
        <v>0</v>
      </c>
      <c r="F56" s="162">
        <v>0</v>
      </c>
      <c r="G56" s="161">
        <v>0</v>
      </c>
      <c r="H56" s="56">
        <v>0</v>
      </c>
      <c r="I56" s="56">
        <v>0</v>
      </c>
      <c r="J56" s="56">
        <v>0</v>
      </c>
      <c r="K56" s="56">
        <v>0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0</v>
      </c>
      <c r="AF56" s="56">
        <v>0</v>
      </c>
      <c r="AG56" s="56">
        <v>0</v>
      </c>
      <c r="AH56" s="56">
        <v>0</v>
      </c>
      <c r="AI56" s="56">
        <v>0</v>
      </c>
      <c r="AJ56" s="56">
        <v>0</v>
      </c>
      <c r="AK56" s="56">
        <v>0</v>
      </c>
      <c r="AL56" s="241">
        <f t="shared" si="3"/>
        <v>0</v>
      </c>
      <c r="AM56" s="260"/>
    </row>
    <row r="57" spans="1:40" x14ac:dyDescent="0.3">
      <c r="A57" s="189" t="s">
        <v>150</v>
      </c>
      <c r="B57" s="4" t="s">
        <v>79</v>
      </c>
      <c r="D57" s="161">
        <v>10942</v>
      </c>
      <c r="E57" s="61">
        <v>0</v>
      </c>
      <c r="F57" s="162">
        <v>0</v>
      </c>
      <c r="G57" s="161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0</v>
      </c>
      <c r="N57" s="56">
        <v>0</v>
      </c>
      <c r="O57" s="56">
        <v>0</v>
      </c>
      <c r="P57" s="56">
        <v>0</v>
      </c>
      <c r="Q57" s="56">
        <v>0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0</v>
      </c>
      <c r="AD57" s="56">
        <v>0</v>
      </c>
      <c r="AE57" s="56">
        <v>0</v>
      </c>
      <c r="AF57" s="56">
        <v>0</v>
      </c>
      <c r="AG57" s="56">
        <v>0</v>
      </c>
      <c r="AH57" s="56">
        <v>0</v>
      </c>
      <c r="AI57" s="56">
        <v>0</v>
      </c>
      <c r="AJ57" s="56">
        <v>0</v>
      </c>
      <c r="AK57" s="56">
        <v>0</v>
      </c>
      <c r="AL57" s="241">
        <f t="shared" si="3"/>
        <v>10942</v>
      </c>
      <c r="AM57" s="260"/>
      <c r="AN57" s="4" t="s">
        <v>285</v>
      </c>
    </row>
    <row r="58" spans="1:40" x14ac:dyDescent="0.3">
      <c r="A58" s="189" t="s">
        <v>151</v>
      </c>
      <c r="B58" s="4" t="s">
        <v>80</v>
      </c>
      <c r="D58" s="161">
        <v>0</v>
      </c>
      <c r="E58" s="61">
        <v>0</v>
      </c>
      <c r="F58" s="162">
        <v>0</v>
      </c>
      <c r="G58" s="161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0</v>
      </c>
      <c r="N58" s="56">
        <v>0</v>
      </c>
      <c r="O58" s="56">
        <v>0</v>
      </c>
      <c r="P58" s="56">
        <v>0</v>
      </c>
      <c r="Q58" s="56">
        <v>0</v>
      </c>
      <c r="R58" s="56">
        <v>0</v>
      </c>
      <c r="S58" s="56">
        <v>0</v>
      </c>
      <c r="T58" s="56">
        <v>0</v>
      </c>
      <c r="U58" s="56">
        <v>0</v>
      </c>
      <c r="V58" s="56">
        <v>0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0</v>
      </c>
      <c r="AE58" s="56">
        <v>0</v>
      </c>
      <c r="AF58" s="56">
        <v>0</v>
      </c>
      <c r="AG58" s="56">
        <v>0</v>
      </c>
      <c r="AH58" s="56">
        <v>0</v>
      </c>
      <c r="AI58" s="56">
        <v>0</v>
      </c>
      <c r="AJ58" s="56">
        <v>0</v>
      </c>
      <c r="AK58" s="56">
        <v>0</v>
      </c>
      <c r="AL58" s="241">
        <f t="shared" si="3"/>
        <v>0</v>
      </c>
      <c r="AM58" s="260"/>
    </row>
    <row r="59" spans="1:40" x14ac:dyDescent="0.3">
      <c r="A59" s="189" t="s">
        <v>152</v>
      </c>
      <c r="B59" s="4" t="s">
        <v>81</v>
      </c>
      <c r="D59" s="161">
        <v>0</v>
      </c>
      <c r="E59" s="61">
        <v>11652</v>
      </c>
      <c r="F59" s="162">
        <v>0</v>
      </c>
      <c r="G59" s="161">
        <v>0</v>
      </c>
      <c r="H59" s="56">
        <v>0</v>
      </c>
      <c r="I59" s="56">
        <v>0</v>
      </c>
      <c r="J59" s="56">
        <v>0</v>
      </c>
      <c r="K59" s="56">
        <v>0</v>
      </c>
      <c r="L59" s="56">
        <v>0</v>
      </c>
      <c r="M59" s="56">
        <v>0</v>
      </c>
      <c r="N59" s="56">
        <v>0</v>
      </c>
      <c r="O59" s="56">
        <v>0</v>
      </c>
      <c r="P59" s="56">
        <v>0</v>
      </c>
      <c r="Q59" s="56">
        <v>0</v>
      </c>
      <c r="R59" s="56">
        <v>0</v>
      </c>
      <c r="S59" s="56">
        <v>4620</v>
      </c>
      <c r="T59" s="56">
        <v>4620</v>
      </c>
      <c r="U59" s="56">
        <v>0</v>
      </c>
      <c r="V59" s="56">
        <v>0</v>
      </c>
      <c r="W59" s="56">
        <v>5748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10593</v>
      </c>
      <c r="AE59" s="56">
        <v>0</v>
      </c>
      <c r="AF59" s="56">
        <v>23305</v>
      </c>
      <c r="AG59" s="56">
        <v>0</v>
      </c>
      <c r="AH59" s="56">
        <v>0</v>
      </c>
      <c r="AI59" s="56">
        <v>0</v>
      </c>
      <c r="AJ59" s="56">
        <v>0</v>
      </c>
      <c r="AK59" s="56">
        <v>0</v>
      </c>
      <c r="AL59" s="241">
        <f t="shared" si="3"/>
        <v>60538</v>
      </c>
      <c r="AM59" s="260"/>
    </row>
    <row r="60" spans="1:40" x14ac:dyDescent="0.3">
      <c r="A60" s="189" t="s">
        <v>153</v>
      </c>
      <c r="B60" s="4" t="s">
        <v>119</v>
      </c>
      <c r="D60" s="161" t="s">
        <v>227</v>
      </c>
      <c r="E60" s="161" t="s">
        <v>227</v>
      </c>
      <c r="F60" s="161" t="s">
        <v>227</v>
      </c>
      <c r="G60" s="161" t="s">
        <v>227</v>
      </c>
      <c r="H60" s="161" t="s">
        <v>227</v>
      </c>
      <c r="I60" s="161" t="s">
        <v>227</v>
      </c>
      <c r="J60" s="161" t="s">
        <v>227</v>
      </c>
      <c r="K60" s="161" t="s">
        <v>227</v>
      </c>
      <c r="L60" s="161" t="s">
        <v>227</v>
      </c>
      <c r="M60" s="161" t="s">
        <v>227</v>
      </c>
      <c r="N60" s="56" t="s">
        <v>227</v>
      </c>
      <c r="O60" s="56" t="s">
        <v>227</v>
      </c>
      <c r="P60" s="56" t="s">
        <v>227</v>
      </c>
      <c r="Q60" s="56" t="s">
        <v>227</v>
      </c>
      <c r="R60" s="56" t="s">
        <v>227</v>
      </c>
      <c r="S60" s="56" t="s">
        <v>227</v>
      </c>
      <c r="T60" s="56" t="s">
        <v>227</v>
      </c>
      <c r="U60" s="56" t="s">
        <v>227</v>
      </c>
      <c r="V60" s="56" t="s">
        <v>227</v>
      </c>
      <c r="W60" s="56" t="s">
        <v>227</v>
      </c>
      <c r="X60" s="56" t="s">
        <v>227</v>
      </c>
      <c r="Y60" s="56" t="s">
        <v>227</v>
      </c>
      <c r="Z60" s="56" t="s">
        <v>227</v>
      </c>
      <c r="AA60" s="56" t="s">
        <v>227</v>
      </c>
      <c r="AB60" s="56" t="s">
        <v>227</v>
      </c>
      <c r="AC60" s="56" t="s">
        <v>227</v>
      </c>
      <c r="AD60" s="56" t="s">
        <v>227</v>
      </c>
      <c r="AE60" s="56" t="s">
        <v>227</v>
      </c>
      <c r="AF60" s="56" t="s">
        <v>227</v>
      </c>
      <c r="AG60" s="56" t="s">
        <v>227</v>
      </c>
      <c r="AH60" s="56" t="s">
        <v>227</v>
      </c>
      <c r="AI60" s="56" t="s">
        <v>227</v>
      </c>
      <c r="AJ60" s="56" t="s">
        <v>227</v>
      </c>
      <c r="AK60" s="56" t="s">
        <v>227</v>
      </c>
      <c r="AL60" s="241" t="s">
        <v>227</v>
      </c>
      <c r="AM60" s="260"/>
    </row>
    <row r="61" spans="1:40" x14ac:dyDescent="0.3">
      <c r="A61" s="189" t="s">
        <v>154</v>
      </c>
      <c r="B61" s="4" t="s">
        <v>23</v>
      </c>
      <c r="D61" s="161">
        <v>33680</v>
      </c>
      <c r="E61" s="61">
        <v>24620</v>
      </c>
      <c r="F61" s="162">
        <v>1250</v>
      </c>
      <c r="G61" s="161">
        <v>250</v>
      </c>
      <c r="H61" s="56">
        <v>1250</v>
      </c>
      <c r="I61" s="56"/>
      <c r="J61" s="56">
        <v>250</v>
      </c>
      <c r="K61" s="56">
        <v>1250</v>
      </c>
      <c r="L61" s="56"/>
      <c r="M61" s="56">
        <v>750</v>
      </c>
      <c r="N61" s="56">
        <v>0</v>
      </c>
      <c r="O61" s="56">
        <v>0</v>
      </c>
      <c r="P61" s="56">
        <v>0</v>
      </c>
      <c r="Q61" s="56">
        <v>0</v>
      </c>
      <c r="R61" s="56">
        <v>0</v>
      </c>
      <c r="S61" s="56">
        <v>0</v>
      </c>
      <c r="T61" s="56">
        <v>0</v>
      </c>
      <c r="U61" s="56">
        <v>1350</v>
      </c>
      <c r="V61" s="56">
        <v>1875</v>
      </c>
      <c r="W61" s="56">
        <v>0</v>
      </c>
      <c r="X61" s="56">
        <v>0</v>
      </c>
      <c r="Y61" s="56">
        <v>0</v>
      </c>
      <c r="Z61" s="56">
        <v>475</v>
      </c>
      <c r="AA61" s="56">
        <v>550</v>
      </c>
      <c r="AB61" s="56">
        <v>25423</v>
      </c>
      <c r="AC61" s="56">
        <v>0</v>
      </c>
      <c r="AD61" s="56">
        <v>0</v>
      </c>
      <c r="AE61" s="56">
        <v>42372</v>
      </c>
      <c r="AF61" s="56">
        <v>0</v>
      </c>
      <c r="AG61" s="56">
        <v>0</v>
      </c>
      <c r="AH61" s="56">
        <v>0</v>
      </c>
      <c r="AI61" s="56">
        <v>0</v>
      </c>
      <c r="AJ61" s="56">
        <v>0</v>
      </c>
      <c r="AK61" s="56">
        <v>0</v>
      </c>
      <c r="AL61" s="241">
        <f>SUM(D61:AK61)</f>
        <v>135345</v>
      </c>
      <c r="AM61" s="260"/>
    </row>
    <row r="62" spans="1:40" x14ac:dyDescent="0.3">
      <c r="A62" s="129">
        <v>10</v>
      </c>
      <c r="B62" s="130" t="s">
        <v>24</v>
      </c>
      <c r="C62" s="130"/>
      <c r="D62" s="131"/>
      <c r="E62" s="194"/>
      <c r="F62" s="194"/>
      <c r="G62" s="131"/>
      <c r="H62" s="131"/>
      <c r="I62" s="131"/>
      <c r="J62" s="131"/>
      <c r="K62" s="131"/>
      <c r="L62" s="131"/>
      <c r="M62" s="131"/>
      <c r="N62" s="207"/>
      <c r="O62" s="207"/>
      <c r="P62" s="207"/>
      <c r="Q62" s="207"/>
      <c r="R62" s="207"/>
      <c r="S62" s="207"/>
      <c r="T62" s="207"/>
      <c r="U62" s="207"/>
      <c r="V62" s="207"/>
      <c r="W62" s="207"/>
      <c r="X62" s="207"/>
      <c r="Y62" s="207"/>
      <c r="Z62" s="207"/>
      <c r="AA62" s="207"/>
      <c r="AB62" s="207"/>
      <c r="AC62" s="207"/>
      <c r="AD62" s="207"/>
      <c r="AE62" s="207"/>
      <c r="AF62" s="207"/>
      <c r="AG62" s="207"/>
      <c r="AH62" s="207"/>
      <c r="AI62" s="207"/>
      <c r="AJ62" s="207"/>
      <c r="AK62" s="207"/>
      <c r="AL62" s="242"/>
      <c r="AM62" s="260"/>
    </row>
    <row r="63" spans="1:40" x14ac:dyDescent="0.3">
      <c r="A63" s="189" t="s">
        <v>155</v>
      </c>
      <c r="B63" s="4" t="s">
        <v>118</v>
      </c>
      <c r="D63" s="161">
        <v>10136</v>
      </c>
      <c r="E63" s="61">
        <v>7748</v>
      </c>
      <c r="F63" s="162">
        <v>300</v>
      </c>
      <c r="G63" s="161">
        <v>0</v>
      </c>
      <c r="H63" s="56">
        <v>516</v>
      </c>
      <c r="I63" s="56">
        <v>0</v>
      </c>
      <c r="J63" s="56">
        <v>0</v>
      </c>
      <c r="K63" s="56">
        <v>516</v>
      </c>
      <c r="L63" s="56">
        <v>0</v>
      </c>
      <c r="M63" s="56">
        <v>1352</v>
      </c>
      <c r="N63" s="56">
        <v>0</v>
      </c>
      <c r="O63" s="56">
        <v>0</v>
      </c>
      <c r="P63" s="56">
        <v>0</v>
      </c>
      <c r="Q63" s="56">
        <v>0</v>
      </c>
      <c r="R63" s="56">
        <v>0</v>
      </c>
      <c r="S63" s="56">
        <v>0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0</v>
      </c>
      <c r="AE63" s="56">
        <v>0</v>
      </c>
      <c r="AF63" s="56">
        <v>0</v>
      </c>
      <c r="AG63" s="56">
        <v>0</v>
      </c>
      <c r="AH63" s="56">
        <v>3890</v>
      </c>
      <c r="AI63" s="56">
        <v>0</v>
      </c>
      <c r="AJ63" s="56">
        <v>0</v>
      </c>
      <c r="AK63" s="56">
        <v>0</v>
      </c>
      <c r="AL63" s="241">
        <f>SUM(D63:AK63)</f>
        <v>24458</v>
      </c>
      <c r="AM63" s="262">
        <f>SUM(AL63:AL68)</f>
        <v>76085</v>
      </c>
    </row>
    <row r="64" spans="1:40" x14ac:dyDescent="0.3">
      <c r="A64" s="189" t="s">
        <v>156</v>
      </c>
      <c r="B64" s="4" t="s">
        <v>186</v>
      </c>
      <c r="D64" s="161">
        <v>5936</v>
      </c>
      <c r="E64" s="61">
        <v>6219</v>
      </c>
      <c r="F64" s="162">
        <v>0</v>
      </c>
      <c r="G64" s="161">
        <v>0</v>
      </c>
      <c r="H64" s="56">
        <v>0</v>
      </c>
      <c r="I64" s="56">
        <v>0</v>
      </c>
      <c r="J64" s="56">
        <v>0</v>
      </c>
      <c r="K64" s="56">
        <v>0</v>
      </c>
      <c r="L64" s="56">
        <v>0</v>
      </c>
      <c r="M64" s="56">
        <v>0</v>
      </c>
      <c r="N64" s="56">
        <v>0</v>
      </c>
      <c r="O64" s="56">
        <v>0</v>
      </c>
      <c r="P64" s="56">
        <v>0</v>
      </c>
      <c r="Q64" s="56">
        <v>0</v>
      </c>
      <c r="R64" s="56">
        <v>0</v>
      </c>
      <c r="S64" s="56">
        <v>0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0</v>
      </c>
      <c r="AE64" s="56">
        <v>0</v>
      </c>
      <c r="AF64" s="56">
        <v>0</v>
      </c>
      <c r="AG64" s="56">
        <v>0</v>
      </c>
      <c r="AH64" s="56">
        <v>0</v>
      </c>
      <c r="AI64" s="56">
        <v>0</v>
      </c>
      <c r="AJ64" s="56">
        <v>0</v>
      </c>
      <c r="AK64" s="56">
        <v>0</v>
      </c>
      <c r="AL64" s="241">
        <f t="shared" ref="AL64:AL67" si="4">SUM(D64:AK64)</f>
        <v>12155</v>
      </c>
      <c r="AM64" s="260"/>
    </row>
    <row r="65" spans="1:40" x14ac:dyDescent="0.3">
      <c r="A65" s="29">
        <v>10.314</v>
      </c>
      <c r="B65" s="4" t="s">
        <v>69</v>
      </c>
      <c r="D65" s="161">
        <v>4737</v>
      </c>
      <c r="E65" s="61">
        <v>2603</v>
      </c>
      <c r="F65" s="162">
        <v>0</v>
      </c>
      <c r="G65" s="161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6">
        <v>0</v>
      </c>
      <c r="N65" s="56">
        <v>0</v>
      </c>
      <c r="O65" s="56">
        <v>0</v>
      </c>
      <c r="P65" s="56">
        <v>0</v>
      </c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0</v>
      </c>
      <c r="AE65" s="56">
        <v>0</v>
      </c>
      <c r="AF65" s="56">
        <v>0</v>
      </c>
      <c r="AG65" s="56">
        <v>0</v>
      </c>
      <c r="AH65" s="56">
        <v>0</v>
      </c>
      <c r="AI65" s="56">
        <v>0</v>
      </c>
      <c r="AJ65" s="56">
        <v>0</v>
      </c>
      <c r="AK65" s="56">
        <v>0</v>
      </c>
      <c r="AL65" s="241">
        <f t="shared" si="4"/>
        <v>7340</v>
      </c>
      <c r="AM65" s="260"/>
      <c r="AN65" s="4" t="s">
        <v>285</v>
      </c>
    </row>
    <row r="66" spans="1:40" x14ac:dyDescent="0.3">
      <c r="A66" s="29">
        <v>10.561999999999999</v>
      </c>
      <c r="B66" s="4" t="s">
        <v>82</v>
      </c>
      <c r="D66" s="161">
        <v>0</v>
      </c>
      <c r="E66" s="61">
        <v>0</v>
      </c>
      <c r="F66" s="162">
        <v>0</v>
      </c>
      <c r="G66" s="161">
        <v>0</v>
      </c>
      <c r="H66" s="56">
        <v>0</v>
      </c>
      <c r="I66" s="56">
        <v>0</v>
      </c>
      <c r="J66" s="56">
        <v>0</v>
      </c>
      <c r="K66" s="56">
        <v>0</v>
      </c>
      <c r="L66" s="56">
        <v>0</v>
      </c>
      <c r="M66" s="56">
        <v>0</v>
      </c>
      <c r="N66" s="56">
        <v>0</v>
      </c>
      <c r="O66" s="56">
        <v>0</v>
      </c>
      <c r="P66" s="56">
        <v>0</v>
      </c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0</v>
      </c>
      <c r="AE66" s="56">
        <v>0</v>
      </c>
      <c r="AF66" s="56">
        <v>0</v>
      </c>
      <c r="AG66" s="56">
        <v>3694</v>
      </c>
      <c r="AH66" s="56">
        <v>0</v>
      </c>
      <c r="AI66" s="56">
        <v>0</v>
      </c>
      <c r="AJ66" s="56">
        <v>0</v>
      </c>
      <c r="AK66" s="56">
        <v>0</v>
      </c>
      <c r="AL66" s="241">
        <f t="shared" si="4"/>
        <v>3694</v>
      </c>
      <c r="AM66" s="260"/>
    </row>
    <row r="67" spans="1:40" x14ac:dyDescent="0.3">
      <c r="A67" s="29">
        <v>10.571999999999999</v>
      </c>
      <c r="B67" s="4" t="s">
        <v>83</v>
      </c>
      <c r="D67" s="161">
        <v>1055</v>
      </c>
      <c r="E67" s="61">
        <v>27383</v>
      </c>
      <c r="F67" s="162">
        <v>0</v>
      </c>
      <c r="G67" s="161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0</v>
      </c>
      <c r="N67" s="56">
        <v>0</v>
      </c>
      <c r="O67" s="56">
        <v>0</v>
      </c>
      <c r="P67" s="56">
        <v>0</v>
      </c>
      <c r="Q67" s="56">
        <v>0</v>
      </c>
      <c r="R67" s="56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0</v>
      </c>
      <c r="AD67" s="56">
        <v>0</v>
      </c>
      <c r="AE67" s="56">
        <v>0</v>
      </c>
      <c r="AF67" s="56">
        <v>0</v>
      </c>
      <c r="AG67" s="56">
        <v>0</v>
      </c>
      <c r="AH67" s="56">
        <v>0</v>
      </c>
      <c r="AI67" s="56">
        <v>0</v>
      </c>
      <c r="AJ67" s="56">
        <v>0</v>
      </c>
      <c r="AK67" s="56">
        <v>0</v>
      </c>
      <c r="AL67" s="241">
        <f t="shared" si="4"/>
        <v>28438</v>
      </c>
      <c r="AM67" s="260"/>
    </row>
    <row r="68" spans="1:40" x14ac:dyDescent="0.3">
      <c r="A68" s="129">
        <v>11</v>
      </c>
      <c r="B68" s="130" t="s">
        <v>84</v>
      </c>
      <c r="C68" s="130"/>
      <c r="D68" s="131"/>
      <c r="E68" s="194"/>
      <c r="F68" s="194"/>
      <c r="G68" s="131"/>
      <c r="H68" s="131"/>
      <c r="I68" s="131"/>
      <c r="J68" s="131"/>
      <c r="K68" s="131"/>
      <c r="L68" s="131"/>
      <c r="M68" s="131"/>
      <c r="N68" s="207"/>
      <c r="O68" s="207"/>
      <c r="P68" s="207"/>
      <c r="Q68" s="207"/>
      <c r="R68" s="207"/>
      <c r="S68" s="207"/>
      <c r="T68" s="207"/>
      <c r="U68" s="207"/>
      <c r="V68" s="207"/>
      <c r="W68" s="207"/>
      <c r="X68" s="207"/>
      <c r="Y68" s="207"/>
      <c r="Z68" s="207"/>
      <c r="AA68" s="207"/>
      <c r="AB68" s="207"/>
      <c r="AC68" s="207"/>
      <c r="AD68" s="207"/>
      <c r="AE68" s="207"/>
      <c r="AF68" s="207"/>
      <c r="AG68" s="207"/>
      <c r="AH68" s="207"/>
      <c r="AI68" s="207"/>
      <c r="AJ68" s="207"/>
      <c r="AK68" s="207"/>
      <c r="AL68" s="242"/>
      <c r="AM68" s="260"/>
    </row>
    <row r="69" spans="1:40" x14ac:dyDescent="0.3">
      <c r="A69" s="136">
        <v>11.302</v>
      </c>
      <c r="B69" s="4" t="s">
        <v>110</v>
      </c>
      <c r="D69" s="56">
        <v>47280</v>
      </c>
      <c r="E69" s="55">
        <v>2417</v>
      </c>
      <c r="F69" s="56">
        <v>0</v>
      </c>
      <c r="G69" s="56">
        <v>0</v>
      </c>
      <c r="H69" s="56">
        <v>0</v>
      </c>
      <c r="I69" s="56">
        <v>0</v>
      </c>
      <c r="J69" s="56">
        <v>0</v>
      </c>
      <c r="K69" s="56">
        <v>0</v>
      </c>
      <c r="L69" s="56">
        <v>0</v>
      </c>
      <c r="M69" s="56">
        <v>0</v>
      </c>
      <c r="N69" s="56">
        <v>0</v>
      </c>
      <c r="O69" s="56">
        <v>0</v>
      </c>
      <c r="P69" s="56">
        <v>0</v>
      </c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6">
        <v>0</v>
      </c>
      <c r="AC69" s="56">
        <v>0</v>
      </c>
      <c r="AD69" s="56">
        <v>0</v>
      </c>
      <c r="AE69" s="56">
        <v>0</v>
      </c>
      <c r="AF69" s="56">
        <v>0</v>
      </c>
      <c r="AG69" s="56">
        <v>0</v>
      </c>
      <c r="AH69" s="56">
        <v>0</v>
      </c>
      <c r="AI69" s="56">
        <v>0</v>
      </c>
      <c r="AJ69" s="56">
        <v>0</v>
      </c>
      <c r="AK69" s="56">
        <v>0</v>
      </c>
      <c r="AL69" s="241">
        <f>SUM(D69:AK69)</f>
        <v>49697</v>
      </c>
      <c r="AM69" s="262">
        <f>SUM(AL69:AL71)</f>
        <v>52991</v>
      </c>
    </row>
    <row r="70" spans="1:40" x14ac:dyDescent="0.3">
      <c r="A70" s="136">
        <v>11.52</v>
      </c>
      <c r="B70" s="4" t="s">
        <v>225</v>
      </c>
      <c r="D70" s="56">
        <v>0</v>
      </c>
      <c r="E70" s="56">
        <v>0</v>
      </c>
      <c r="F70" s="56">
        <v>0</v>
      </c>
      <c r="G70" s="56">
        <v>0</v>
      </c>
      <c r="H70" s="56">
        <v>0</v>
      </c>
      <c r="I70" s="56">
        <v>0</v>
      </c>
      <c r="J70" s="56">
        <v>0</v>
      </c>
      <c r="K70" s="56">
        <v>0</v>
      </c>
      <c r="L70" s="56">
        <v>0</v>
      </c>
      <c r="M70" s="56">
        <v>0</v>
      </c>
      <c r="N70" s="56">
        <v>0</v>
      </c>
      <c r="O70" s="56">
        <v>0</v>
      </c>
      <c r="P70" s="56">
        <v>0</v>
      </c>
      <c r="Q70" s="56">
        <v>0</v>
      </c>
      <c r="R70" s="56">
        <v>0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0</v>
      </c>
      <c r="AD70" s="56">
        <v>0</v>
      </c>
      <c r="AE70" s="56">
        <v>0</v>
      </c>
      <c r="AF70" s="56">
        <v>0</v>
      </c>
      <c r="AG70" s="56">
        <v>0</v>
      </c>
      <c r="AH70" s="56">
        <v>0</v>
      </c>
      <c r="AI70" s="56">
        <v>0</v>
      </c>
      <c r="AJ70" s="56">
        <v>3294</v>
      </c>
      <c r="AK70" s="56">
        <v>0</v>
      </c>
      <c r="AL70" s="241">
        <f>SUM(D70:AK70)</f>
        <v>3294</v>
      </c>
      <c r="AM70" s="260"/>
      <c r="AN70" s="4" t="s">
        <v>285</v>
      </c>
    </row>
    <row r="71" spans="1:40" x14ac:dyDescent="0.3">
      <c r="A71" s="129">
        <v>12</v>
      </c>
      <c r="B71" s="130" t="s">
        <v>25</v>
      </c>
      <c r="C71" s="130"/>
      <c r="D71" s="131"/>
      <c r="E71" s="194"/>
      <c r="F71" s="194"/>
      <c r="G71" s="131"/>
      <c r="H71" s="131"/>
      <c r="I71" s="131"/>
      <c r="J71" s="131"/>
      <c r="K71" s="131"/>
      <c r="L71" s="131"/>
      <c r="M71" s="131"/>
      <c r="N71" s="207"/>
      <c r="O71" s="207"/>
      <c r="P71" s="207"/>
      <c r="Q71" s="207"/>
      <c r="R71" s="207"/>
      <c r="S71" s="207"/>
      <c r="T71" s="207"/>
      <c r="U71" s="207"/>
      <c r="V71" s="207"/>
      <c r="W71" s="207"/>
      <c r="X71" s="207"/>
      <c r="Y71" s="207"/>
      <c r="Z71" s="207"/>
      <c r="AA71" s="207"/>
      <c r="AB71" s="207"/>
      <c r="AC71" s="207"/>
      <c r="AD71" s="207"/>
      <c r="AE71" s="207"/>
      <c r="AF71" s="207"/>
      <c r="AG71" s="207"/>
      <c r="AH71" s="207"/>
      <c r="AI71" s="207"/>
      <c r="AJ71" s="207"/>
      <c r="AK71" s="207"/>
      <c r="AL71" s="242"/>
      <c r="AM71" s="260"/>
    </row>
    <row r="72" spans="1:40" x14ac:dyDescent="0.3">
      <c r="A72" s="189" t="s">
        <v>157</v>
      </c>
      <c r="B72" s="4" t="s">
        <v>87</v>
      </c>
      <c r="D72" s="162" t="s">
        <v>227</v>
      </c>
      <c r="E72" s="162" t="s">
        <v>227</v>
      </c>
      <c r="F72" s="162" t="s">
        <v>227</v>
      </c>
      <c r="G72" s="162" t="s">
        <v>227</v>
      </c>
      <c r="H72" s="162" t="s">
        <v>227</v>
      </c>
      <c r="I72" s="162" t="s">
        <v>227</v>
      </c>
      <c r="J72" s="162" t="s">
        <v>227</v>
      </c>
      <c r="K72" s="162" t="s">
        <v>227</v>
      </c>
      <c r="L72" s="162" t="s">
        <v>227</v>
      </c>
      <c r="M72" s="162" t="s">
        <v>227</v>
      </c>
      <c r="N72" s="56" t="s">
        <v>227</v>
      </c>
      <c r="O72" s="56" t="s">
        <v>227</v>
      </c>
      <c r="P72" s="56" t="s">
        <v>227</v>
      </c>
      <c r="Q72" s="56" t="s">
        <v>227</v>
      </c>
      <c r="R72" s="56" t="s">
        <v>227</v>
      </c>
      <c r="S72" s="56" t="s">
        <v>227</v>
      </c>
      <c r="T72" s="56" t="s">
        <v>227</v>
      </c>
      <c r="U72" s="56" t="s">
        <v>227</v>
      </c>
      <c r="V72" s="56" t="s">
        <v>227</v>
      </c>
      <c r="W72" s="56" t="s">
        <v>227</v>
      </c>
      <c r="X72" s="56" t="s">
        <v>227</v>
      </c>
      <c r="Y72" s="56" t="s">
        <v>227</v>
      </c>
      <c r="Z72" s="56" t="s">
        <v>227</v>
      </c>
      <c r="AA72" s="56" t="s">
        <v>227</v>
      </c>
      <c r="AB72" s="56" t="s">
        <v>227</v>
      </c>
      <c r="AC72" s="56" t="s">
        <v>227</v>
      </c>
      <c r="AD72" s="56" t="s">
        <v>227</v>
      </c>
      <c r="AE72" s="56" t="s">
        <v>227</v>
      </c>
      <c r="AF72" s="56" t="s">
        <v>227</v>
      </c>
      <c r="AG72" s="56" t="s">
        <v>227</v>
      </c>
      <c r="AH72" s="56" t="s">
        <v>227</v>
      </c>
      <c r="AI72" s="56" t="s">
        <v>227</v>
      </c>
      <c r="AJ72" s="56" t="s">
        <v>227</v>
      </c>
      <c r="AK72" s="56" t="s">
        <v>227</v>
      </c>
      <c r="AL72" s="241" t="s">
        <v>227</v>
      </c>
    </row>
    <row r="73" spans="1:40" x14ac:dyDescent="0.3">
      <c r="A73" s="188" t="s">
        <v>158</v>
      </c>
      <c r="B73" s="4" t="s">
        <v>88</v>
      </c>
      <c r="D73" s="162" t="s">
        <v>227</v>
      </c>
      <c r="E73" s="162" t="s">
        <v>227</v>
      </c>
      <c r="F73" s="162" t="s">
        <v>227</v>
      </c>
      <c r="G73" s="162" t="s">
        <v>227</v>
      </c>
      <c r="H73" s="162" t="s">
        <v>227</v>
      </c>
      <c r="I73" s="162" t="s">
        <v>227</v>
      </c>
      <c r="J73" s="162" t="s">
        <v>227</v>
      </c>
      <c r="K73" s="162" t="s">
        <v>227</v>
      </c>
      <c r="L73" s="162" t="s">
        <v>227</v>
      </c>
      <c r="M73" s="162" t="s">
        <v>227</v>
      </c>
      <c r="N73" s="56" t="s">
        <v>227</v>
      </c>
      <c r="O73" s="56" t="s">
        <v>227</v>
      </c>
      <c r="P73" s="56" t="s">
        <v>227</v>
      </c>
      <c r="Q73" s="56" t="s">
        <v>227</v>
      </c>
      <c r="R73" s="56" t="s">
        <v>227</v>
      </c>
      <c r="S73" s="56" t="s">
        <v>227</v>
      </c>
      <c r="T73" s="56" t="s">
        <v>227</v>
      </c>
      <c r="U73" s="56" t="s">
        <v>227</v>
      </c>
      <c r="V73" s="56" t="s">
        <v>227</v>
      </c>
      <c r="W73" s="56" t="s">
        <v>227</v>
      </c>
      <c r="X73" s="56" t="s">
        <v>227</v>
      </c>
      <c r="Y73" s="56" t="s">
        <v>227</v>
      </c>
      <c r="Z73" s="56" t="s">
        <v>227</v>
      </c>
      <c r="AA73" s="56" t="s">
        <v>227</v>
      </c>
      <c r="AB73" s="56" t="s">
        <v>227</v>
      </c>
      <c r="AC73" s="56" t="s">
        <v>227</v>
      </c>
      <c r="AD73" s="56" t="s">
        <v>227</v>
      </c>
      <c r="AE73" s="56" t="s">
        <v>227</v>
      </c>
      <c r="AF73" s="56" t="s">
        <v>227</v>
      </c>
      <c r="AG73" s="56" t="s">
        <v>227</v>
      </c>
      <c r="AH73" s="56" t="s">
        <v>227</v>
      </c>
      <c r="AI73" s="56" t="s">
        <v>227</v>
      </c>
      <c r="AJ73" s="56" t="s">
        <v>227</v>
      </c>
      <c r="AK73" s="56" t="s">
        <v>227</v>
      </c>
      <c r="AL73" s="241" t="s">
        <v>227</v>
      </c>
    </row>
    <row r="74" spans="1:40" x14ac:dyDescent="0.3">
      <c r="A74" s="188" t="s">
        <v>159</v>
      </c>
      <c r="B74" s="4" t="s">
        <v>120</v>
      </c>
      <c r="D74" s="162" t="s">
        <v>227</v>
      </c>
      <c r="E74" s="162" t="s">
        <v>227</v>
      </c>
      <c r="F74" s="162" t="s">
        <v>227</v>
      </c>
      <c r="G74" s="162" t="s">
        <v>227</v>
      </c>
      <c r="H74" s="162" t="s">
        <v>227</v>
      </c>
      <c r="I74" s="162" t="s">
        <v>227</v>
      </c>
      <c r="J74" s="162" t="s">
        <v>227</v>
      </c>
      <c r="K74" s="162" t="s">
        <v>227</v>
      </c>
      <c r="L74" s="162" t="s">
        <v>227</v>
      </c>
      <c r="M74" s="162" t="s">
        <v>227</v>
      </c>
      <c r="N74" s="56" t="s">
        <v>227</v>
      </c>
      <c r="O74" s="56" t="s">
        <v>227</v>
      </c>
      <c r="P74" s="56" t="s">
        <v>227</v>
      </c>
      <c r="Q74" s="56" t="s">
        <v>227</v>
      </c>
      <c r="R74" s="56" t="s">
        <v>227</v>
      </c>
      <c r="S74" s="56" t="s">
        <v>227</v>
      </c>
      <c r="T74" s="56" t="s">
        <v>227</v>
      </c>
      <c r="U74" s="56" t="s">
        <v>227</v>
      </c>
      <c r="V74" s="56" t="s">
        <v>227</v>
      </c>
      <c r="W74" s="56" t="s">
        <v>227</v>
      </c>
      <c r="X74" s="56" t="s">
        <v>227</v>
      </c>
      <c r="Y74" s="56" t="s">
        <v>227</v>
      </c>
      <c r="Z74" s="56" t="s">
        <v>227</v>
      </c>
      <c r="AA74" s="56" t="s">
        <v>227</v>
      </c>
      <c r="AB74" s="56" t="s">
        <v>227</v>
      </c>
      <c r="AC74" s="56" t="s">
        <v>227</v>
      </c>
      <c r="AD74" s="56" t="s">
        <v>227</v>
      </c>
      <c r="AE74" s="56" t="s">
        <v>227</v>
      </c>
      <c r="AF74" s="56" t="s">
        <v>227</v>
      </c>
      <c r="AG74" s="56" t="s">
        <v>227</v>
      </c>
      <c r="AH74" s="56" t="s">
        <v>227</v>
      </c>
      <c r="AI74" s="56" t="s">
        <v>227</v>
      </c>
      <c r="AJ74" s="56" t="s">
        <v>227</v>
      </c>
      <c r="AK74" s="56" t="s">
        <v>227</v>
      </c>
      <c r="AL74" s="241" t="s">
        <v>227</v>
      </c>
    </row>
    <row r="75" spans="1:40" ht="16.5" hidden="1" customHeight="1" x14ac:dyDescent="0.3">
      <c r="A75" s="188"/>
      <c r="D75" s="162"/>
      <c r="E75" s="61"/>
      <c r="F75" s="162"/>
      <c r="G75" s="161"/>
      <c r="H75" s="56"/>
      <c r="I75" s="56"/>
      <c r="J75" s="58"/>
      <c r="K75" s="58"/>
      <c r="L75" s="58"/>
      <c r="M75" s="58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  <c r="AC75" s="56"/>
      <c r="AD75" s="56"/>
      <c r="AE75" s="56"/>
      <c r="AF75" s="56"/>
      <c r="AG75" s="56"/>
      <c r="AH75" s="56"/>
      <c r="AI75" s="56"/>
      <c r="AJ75" s="56"/>
      <c r="AK75" s="56"/>
      <c r="AL75" s="241"/>
    </row>
    <row r="76" spans="1:40" x14ac:dyDescent="0.3">
      <c r="A76" s="129">
        <v>13</v>
      </c>
      <c r="B76" s="130" t="s">
        <v>26</v>
      </c>
      <c r="C76" s="130"/>
      <c r="D76" s="131"/>
      <c r="E76" s="194"/>
      <c r="F76" s="194"/>
      <c r="G76" s="194"/>
      <c r="H76" s="194"/>
      <c r="I76" s="194"/>
      <c r="J76" s="56"/>
      <c r="K76" s="56"/>
      <c r="L76" s="56"/>
      <c r="M76" s="56"/>
      <c r="N76" s="207"/>
      <c r="O76" s="207"/>
      <c r="P76" s="207"/>
      <c r="Q76" s="207"/>
      <c r="R76" s="207"/>
      <c r="S76" s="207"/>
      <c r="T76" s="207"/>
      <c r="U76" s="207"/>
      <c r="V76" s="207"/>
      <c r="W76" s="207"/>
      <c r="X76" s="207"/>
      <c r="Y76" s="207"/>
      <c r="Z76" s="207"/>
      <c r="AA76" s="207"/>
      <c r="AB76" s="207"/>
      <c r="AC76" s="207"/>
      <c r="AD76" s="207"/>
      <c r="AE76" s="207"/>
      <c r="AF76" s="207"/>
      <c r="AG76" s="207"/>
      <c r="AH76" s="207"/>
      <c r="AI76" s="207"/>
      <c r="AJ76" s="207"/>
      <c r="AK76" s="207"/>
      <c r="AL76" s="242"/>
    </row>
    <row r="77" spans="1:40" x14ac:dyDescent="0.3">
      <c r="A77" s="188" t="s">
        <v>195</v>
      </c>
      <c r="B77" s="4" t="s">
        <v>89</v>
      </c>
      <c r="D77" s="162">
        <v>0</v>
      </c>
      <c r="E77" s="61">
        <v>0</v>
      </c>
      <c r="F77" s="162">
        <v>9291</v>
      </c>
      <c r="G77" s="161">
        <v>0</v>
      </c>
      <c r="H77" s="56">
        <v>0</v>
      </c>
      <c r="I77" s="56">
        <v>0</v>
      </c>
      <c r="J77" s="197">
        <v>0</v>
      </c>
      <c r="K77" s="197">
        <v>0</v>
      </c>
      <c r="L77" s="197">
        <v>0</v>
      </c>
      <c r="M77" s="197">
        <v>0</v>
      </c>
      <c r="N77" s="56">
        <v>0</v>
      </c>
      <c r="O77" s="56">
        <v>0</v>
      </c>
      <c r="P77" s="56">
        <v>0</v>
      </c>
      <c r="Q77" s="56">
        <v>0</v>
      </c>
      <c r="R77" s="56">
        <v>0</v>
      </c>
      <c r="S77" s="56">
        <v>0</v>
      </c>
      <c r="T77" s="56">
        <v>0</v>
      </c>
      <c r="U77" s="56">
        <v>0</v>
      </c>
      <c r="V77" s="56">
        <v>0</v>
      </c>
      <c r="W77" s="56">
        <v>0</v>
      </c>
      <c r="X77" s="56">
        <v>0</v>
      </c>
      <c r="Y77" s="56">
        <v>0</v>
      </c>
      <c r="Z77" s="56">
        <v>0</v>
      </c>
      <c r="AA77" s="56">
        <v>0</v>
      </c>
      <c r="AB77" s="56">
        <v>0</v>
      </c>
      <c r="AC77" s="56">
        <v>0</v>
      </c>
      <c r="AD77" s="56">
        <v>0</v>
      </c>
      <c r="AE77" s="56">
        <v>0</v>
      </c>
      <c r="AF77" s="56">
        <v>0</v>
      </c>
      <c r="AG77" s="56">
        <v>0</v>
      </c>
      <c r="AH77" s="56">
        <v>0</v>
      </c>
      <c r="AI77" s="56">
        <v>0</v>
      </c>
      <c r="AJ77" s="56">
        <v>0</v>
      </c>
      <c r="AK77" s="56">
        <v>0</v>
      </c>
      <c r="AL77" s="241">
        <f>SUM(D77:AK77)</f>
        <v>9291</v>
      </c>
      <c r="AM77" s="262">
        <f>SUM(AL77:AL78)</f>
        <v>9291</v>
      </c>
      <c r="AN77" s="4" t="s">
        <v>285</v>
      </c>
    </row>
    <row r="78" spans="1:40" x14ac:dyDescent="0.3">
      <c r="A78" s="129" t="s">
        <v>121</v>
      </c>
      <c r="B78" s="130" t="s">
        <v>122</v>
      </c>
      <c r="C78" s="130"/>
      <c r="D78" s="131"/>
      <c r="E78" s="253"/>
      <c r="F78" s="253"/>
      <c r="G78" s="131"/>
      <c r="H78" s="131"/>
      <c r="I78" s="131"/>
      <c r="J78" s="131"/>
      <c r="K78" s="131"/>
      <c r="L78" s="131"/>
      <c r="M78" s="131"/>
      <c r="N78" s="207"/>
      <c r="O78" s="207"/>
      <c r="P78" s="207"/>
      <c r="Q78" s="207"/>
      <c r="R78" s="207"/>
      <c r="S78" s="207"/>
      <c r="T78" s="207"/>
      <c r="U78" s="207"/>
      <c r="V78" s="207"/>
      <c r="W78" s="207"/>
      <c r="X78" s="207"/>
      <c r="Y78" s="207"/>
      <c r="Z78" s="207"/>
      <c r="AA78" s="207"/>
      <c r="AB78" s="207"/>
      <c r="AC78" s="207"/>
      <c r="AD78" s="207"/>
      <c r="AE78" s="207"/>
      <c r="AF78" s="207"/>
      <c r="AG78" s="207"/>
      <c r="AH78" s="207"/>
      <c r="AI78" s="207"/>
      <c r="AJ78" s="207"/>
      <c r="AK78" s="207"/>
      <c r="AL78" s="242"/>
      <c r="AM78" s="260"/>
    </row>
    <row r="79" spans="1:40" x14ac:dyDescent="0.3">
      <c r="A79" s="189" t="s">
        <v>160</v>
      </c>
      <c r="B79" s="4" t="s">
        <v>91</v>
      </c>
      <c r="D79" s="161">
        <v>4675</v>
      </c>
      <c r="E79" s="61">
        <v>17595</v>
      </c>
      <c r="F79" s="162">
        <v>0</v>
      </c>
      <c r="G79" s="161">
        <v>450</v>
      </c>
      <c r="H79" s="56">
        <v>300</v>
      </c>
      <c r="I79" s="56">
        <v>0</v>
      </c>
      <c r="J79" s="56">
        <v>450</v>
      </c>
      <c r="K79" s="56">
        <v>300</v>
      </c>
      <c r="L79" s="56">
        <v>0</v>
      </c>
      <c r="M79" s="56">
        <v>0</v>
      </c>
      <c r="N79" s="56">
        <v>0</v>
      </c>
      <c r="O79" s="56">
        <v>0</v>
      </c>
      <c r="P79" s="56">
        <v>0</v>
      </c>
      <c r="Q79" s="56">
        <v>0</v>
      </c>
      <c r="R79" s="56">
        <v>0</v>
      </c>
      <c r="S79" s="56">
        <v>0</v>
      </c>
      <c r="T79" s="56">
        <v>0</v>
      </c>
      <c r="U79" s="56">
        <v>0</v>
      </c>
      <c r="V79" s="56">
        <v>0</v>
      </c>
      <c r="W79" s="56">
        <v>0</v>
      </c>
      <c r="X79" s="56">
        <v>0</v>
      </c>
      <c r="Y79" s="56">
        <v>0</v>
      </c>
      <c r="Z79" s="56">
        <v>0</v>
      </c>
      <c r="AA79" s="56">
        <v>0</v>
      </c>
      <c r="AB79" s="56">
        <v>0</v>
      </c>
      <c r="AC79" s="56">
        <v>0</v>
      </c>
      <c r="AD79" s="56">
        <v>0</v>
      </c>
      <c r="AE79" s="56">
        <v>0</v>
      </c>
      <c r="AF79" s="56">
        <v>0</v>
      </c>
      <c r="AG79" s="56">
        <v>0</v>
      </c>
      <c r="AH79" s="56">
        <v>0</v>
      </c>
      <c r="AI79" s="56">
        <v>0</v>
      </c>
      <c r="AJ79" s="56">
        <v>0</v>
      </c>
      <c r="AK79" s="56">
        <v>0</v>
      </c>
      <c r="AL79" s="241">
        <f>SUM(D79:AK79)</f>
        <v>23770</v>
      </c>
      <c r="AM79" s="262">
        <f>SUM(AL79:AL84)</f>
        <v>70456</v>
      </c>
    </row>
    <row r="80" spans="1:40" x14ac:dyDescent="0.3">
      <c r="A80" s="29">
        <v>22.321999999999999</v>
      </c>
      <c r="B80" s="4" t="s">
        <v>92</v>
      </c>
      <c r="D80" s="161">
        <v>0</v>
      </c>
      <c r="E80" s="61">
        <v>0</v>
      </c>
      <c r="F80" s="162">
        <v>0</v>
      </c>
      <c r="G80" s="161">
        <v>0</v>
      </c>
      <c r="H80" s="56">
        <v>0</v>
      </c>
      <c r="I80" s="56">
        <v>0</v>
      </c>
      <c r="J80" s="56">
        <v>0</v>
      </c>
      <c r="K80" s="56">
        <v>0</v>
      </c>
      <c r="L80" s="56">
        <v>0</v>
      </c>
      <c r="M80" s="56">
        <v>0</v>
      </c>
      <c r="N80" s="56">
        <v>0</v>
      </c>
      <c r="O80" s="56">
        <v>0</v>
      </c>
      <c r="P80" s="56">
        <v>0</v>
      </c>
      <c r="Q80" s="56">
        <v>0</v>
      </c>
      <c r="R80" s="56">
        <v>0</v>
      </c>
      <c r="S80" s="56">
        <v>0</v>
      </c>
      <c r="T80" s="56">
        <v>0</v>
      </c>
      <c r="U80" s="56">
        <v>0</v>
      </c>
      <c r="V80" s="56">
        <v>0</v>
      </c>
      <c r="W80" s="56">
        <v>0</v>
      </c>
      <c r="X80" s="56">
        <v>0</v>
      </c>
      <c r="Y80" s="56">
        <v>0</v>
      </c>
      <c r="Z80" s="56">
        <v>0</v>
      </c>
      <c r="AA80" s="56">
        <v>0</v>
      </c>
      <c r="AB80" s="56">
        <v>0</v>
      </c>
      <c r="AC80" s="56">
        <v>0</v>
      </c>
      <c r="AD80" s="56">
        <v>0</v>
      </c>
      <c r="AE80" s="56">
        <v>0</v>
      </c>
      <c r="AF80" s="56">
        <v>0</v>
      </c>
      <c r="AG80" s="56">
        <v>0</v>
      </c>
      <c r="AH80" s="56">
        <v>0</v>
      </c>
      <c r="AI80" s="56">
        <v>0</v>
      </c>
      <c r="AJ80" s="56">
        <v>0</v>
      </c>
      <c r="AK80" s="56">
        <v>0</v>
      </c>
      <c r="AL80" s="241">
        <f t="shared" ref="AL80:AL83" si="5">SUM(D80:AK80)</f>
        <v>0</v>
      </c>
      <c r="AM80" s="260"/>
    </row>
    <row r="81" spans="1:40" x14ac:dyDescent="0.3">
      <c r="A81" s="188" t="s">
        <v>161</v>
      </c>
      <c r="B81" s="4" t="s">
        <v>52</v>
      </c>
      <c r="D81" s="161">
        <v>8709</v>
      </c>
      <c r="E81" s="61">
        <v>14047</v>
      </c>
      <c r="F81" s="162">
        <v>0</v>
      </c>
      <c r="G81" s="161">
        <v>654</v>
      </c>
      <c r="H81" s="56">
        <v>1355</v>
      </c>
      <c r="I81" s="56">
        <v>0</v>
      </c>
      <c r="J81" s="56">
        <v>654</v>
      </c>
      <c r="K81" s="56">
        <v>1355</v>
      </c>
      <c r="L81" s="56">
        <v>0</v>
      </c>
      <c r="M81" s="56">
        <v>0</v>
      </c>
      <c r="N81" s="56">
        <v>0</v>
      </c>
      <c r="O81" s="56">
        <v>-940</v>
      </c>
      <c r="P81" s="56">
        <v>0</v>
      </c>
      <c r="Q81" s="56">
        <v>0</v>
      </c>
      <c r="R81" s="56">
        <v>0</v>
      </c>
      <c r="S81" s="56">
        <v>0</v>
      </c>
      <c r="T81" s="56">
        <v>0</v>
      </c>
      <c r="U81" s="56">
        <v>0</v>
      </c>
      <c r="V81" s="56">
        <v>0</v>
      </c>
      <c r="W81" s="56">
        <v>0</v>
      </c>
      <c r="X81" s="56">
        <v>0</v>
      </c>
      <c r="Y81" s="56">
        <v>0</v>
      </c>
      <c r="Z81" s="56">
        <v>0</v>
      </c>
      <c r="AA81" s="56">
        <v>0</v>
      </c>
      <c r="AB81" s="56">
        <v>0</v>
      </c>
      <c r="AC81" s="56">
        <v>0</v>
      </c>
      <c r="AD81" s="56">
        <v>0</v>
      </c>
      <c r="AE81" s="56">
        <v>0</v>
      </c>
      <c r="AF81" s="56">
        <v>0</v>
      </c>
      <c r="AG81" s="56">
        <v>0</v>
      </c>
      <c r="AH81" s="56">
        <v>0</v>
      </c>
      <c r="AI81" s="56">
        <v>0</v>
      </c>
      <c r="AJ81" s="56">
        <v>0</v>
      </c>
      <c r="AK81" s="56">
        <v>0</v>
      </c>
      <c r="AL81" s="241">
        <f t="shared" si="5"/>
        <v>25834</v>
      </c>
      <c r="AM81" s="260"/>
      <c r="AN81" s="4" t="s">
        <v>285</v>
      </c>
    </row>
    <row r="82" spans="1:40" x14ac:dyDescent="0.3">
      <c r="A82" s="189" t="s">
        <v>162</v>
      </c>
      <c r="B82" s="4" t="s">
        <v>93</v>
      </c>
      <c r="D82" s="161">
        <v>8384</v>
      </c>
      <c r="E82" s="61">
        <v>7118</v>
      </c>
      <c r="F82" s="162">
        <v>900</v>
      </c>
      <c r="G82" s="161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0</v>
      </c>
      <c r="N82" s="56">
        <v>0</v>
      </c>
      <c r="O82" s="56">
        <v>0</v>
      </c>
      <c r="P82" s="56">
        <v>0</v>
      </c>
      <c r="Q82" s="56">
        <v>0</v>
      </c>
      <c r="R82" s="56">
        <v>0</v>
      </c>
      <c r="S82" s="56">
        <v>0</v>
      </c>
      <c r="T82" s="56">
        <v>0</v>
      </c>
      <c r="U82" s="56">
        <v>0</v>
      </c>
      <c r="V82" s="56">
        <v>0</v>
      </c>
      <c r="W82" s="56">
        <v>0</v>
      </c>
      <c r="X82" s="56">
        <v>0</v>
      </c>
      <c r="Y82" s="56">
        <v>0</v>
      </c>
      <c r="Z82" s="56">
        <v>0</v>
      </c>
      <c r="AA82" s="56">
        <v>0</v>
      </c>
      <c r="AB82" s="56">
        <v>0</v>
      </c>
      <c r="AC82" s="56">
        <v>0</v>
      </c>
      <c r="AD82" s="56">
        <v>0</v>
      </c>
      <c r="AE82" s="56">
        <v>0</v>
      </c>
      <c r="AF82" s="56">
        <v>0</v>
      </c>
      <c r="AG82" s="56">
        <v>0</v>
      </c>
      <c r="AH82" s="56">
        <v>0</v>
      </c>
      <c r="AI82" s="56">
        <v>0</v>
      </c>
      <c r="AJ82" s="56">
        <v>0</v>
      </c>
      <c r="AK82" s="56">
        <v>0</v>
      </c>
      <c r="AL82" s="241">
        <f t="shared" si="5"/>
        <v>16402</v>
      </c>
      <c r="AM82" s="260"/>
    </row>
    <row r="83" spans="1:40" x14ac:dyDescent="0.3">
      <c r="A83" s="188" t="s">
        <v>163</v>
      </c>
      <c r="B83" s="4" t="s">
        <v>94</v>
      </c>
      <c r="D83" s="161">
        <v>0</v>
      </c>
      <c r="E83" s="61">
        <v>4300</v>
      </c>
      <c r="F83" s="162">
        <v>50</v>
      </c>
      <c r="G83" s="161">
        <v>0</v>
      </c>
      <c r="H83" s="56">
        <v>50</v>
      </c>
      <c r="I83" s="56">
        <v>0</v>
      </c>
      <c r="J83" s="56">
        <v>0</v>
      </c>
      <c r="K83" s="56">
        <v>50</v>
      </c>
      <c r="L83" s="56">
        <v>0</v>
      </c>
      <c r="M83" s="56">
        <v>0</v>
      </c>
      <c r="N83" s="56">
        <v>0</v>
      </c>
      <c r="O83" s="56">
        <v>0</v>
      </c>
      <c r="P83" s="56">
        <v>0</v>
      </c>
      <c r="Q83" s="56">
        <v>0</v>
      </c>
      <c r="R83" s="56">
        <v>0</v>
      </c>
      <c r="S83" s="56">
        <v>0</v>
      </c>
      <c r="T83" s="56">
        <v>0</v>
      </c>
      <c r="U83" s="56">
        <v>0</v>
      </c>
      <c r="V83" s="56">
        <v>0</v>
      </c>
      <c r="W83" s="56">
        <v>0</v>
      </c>
      <c r="X83" s="56">
        <v>0</v>
      </c>
      <c r="Y83" s="56">
        <v>0</v>
      </c>
      <c r="Z83" s="56">
        <v>0</v>
      </c>
      <c r="AA83" s="56">
        <v>0</v>
      </c>
      <c r="AB83" s="56">
        <v>0</v>
      </c>
      <c r="AC83" s="56">
        <v>0</v>
      </c>
      <c r="AD83" s="56">
        <v>0</v>
      </c>
      <c r="AE83" s="56">
        <v>0</v>
      </c>
      <c r="AF83" s="56">
        <v>0</v>
      </c>
      <c r="AG83" s="56">
        <v>0</v>
      </c>
      <c r="AH83" s="56">
        <v>0</v>
      </c>
      <c r="AI83" s="56">
        <v>0</v>
      </c>
      <c r="AJ83" s="56">
        <v>0</v>
      </c>
      <c r="AK83" s="56">
        <v>0</v>
      </c>
      <c r="AL83" s="241">
        <f t="shared" si="5"/>
        <v>4450</v>
      </c>
      <c r="AM83" s="260"/>
    </row>
    <row r="84" spans="1:40" x14ac:dyDescent="0.3">
      <c r="A84" s="129" t="s">
        <v>124</v>
      </c>
      <c r="B84" s="130" t="s">
        <v>123</v>
      </c>
      <c r="C84" s="130"/>
      <c r="D84" s="131"/>
      <c r="E84" s="194"/>
      <c r="F84" s="194"/>
      <c r="G84" s="131"/>
      <c r="H84" s="131"/>
      <c r="I84" s="131"/>
      <c r="J84" s="131"/>
      <c r="K84" s="131"/>
      <c r="L84" s="131"/>
      <c r="M84" s="131"/>
      <c r="N84" s="207"/>
      <c r="O84" s="207"/>
      <c r="P84" s="207"/>
      <c r="Q84" s="207"/>
      <c r="R84" s="207"/>
      <c r="S84" s="207"/>
      <c r="T84" s="207"/>
      <c r="U84" s="207"/>
      <c r="V84" s="207"/>
      <c r="W84" s="207"/>
      <c r="X84" s="207"/>
      <c r="Y84" s="207"/>
      <c r="Z84" s="207"/>
      <c r="AA84" s="207"/>
      <c r="AB84" s="207"/>
      <c r="AC84" s="207"/>
      <c r="AD84" s="207"/>
      <c r="AE84" s="207"/>
      <c r="AF84" s="207"/>
      <c r="AG84" s="207"/>
      <c r="AH84" s="207"/>
      <c r="AI84" s="207"/>
      <c r="AJ84" s="207"/>
      <c r="AK84" s="207"/>
      <c r="AL84" s="242"/>
      <c r="AM84" s="260"/>
    </row>
    <row r="85" spans="1:40" x14ac:dyDescent="0.3">
      <c r="A85" s="189" t="s">
        <v>164</v>
      </c>
      <c r="B85" s="4" t="s">
        <v>185</v>
      </c>
      <c r="D85" s="161">
        <v>22155</v>
      </c>
      <c r="E85" s="61">
        <v>22065</v>
      </c>
      <c r="F85" s="162">
        <v>855</v>
      </c>
      <c r="G85" s="161">
        <v>0</v>
      </c>
      <c r="H85" s="56">
        <v>360</v>
      </c>
      <c r="I85" s="56">
        <v>0</v>
      </c>
      <c r="J85" s="56">
        <v>0</v>
      </c>
      <c r="K85" s="56">
        <v>340</v>
      </c>
      <c r="L85" s="56">
        <v>0</v>
      </c>
      <c r="M85" s="56">
        <v>0</v>
      </c>
      <c r="N85" s="56">
        <v>0</v>
      </c>
      <c r="O85" s="56">
        <v>0</v>
      </c>
      <c r="P85" s="56">
        <v>350</v>
      </c>
      <c r="Q85" s="56">
        <v>0</v>
      </c>
      <c r="R85" s="56">
        <v>0</v>
      </c>
      <c r="S85" s="56">
        <v>0</v>
      </c>
      <c r="T85" s="56">
        <v>0</v>
      </c>
      <c r="U85" s="56">
        <v>0</v>
      </c>
      <c r="V85" s="56">
        <v>0</v>
      </c>
      <c r="W85" s="56">
        <v>0</v>
      </c>
      <c r="X85" s="56">
        <v>0</v>
      </c>
      <c r="Y85" s="56">
        <v>840</v>
      </c>
      <c r="Z85" s="56">
        <v>840</v>
      </c>
      <c r="AA85" s="56">
        <v>0</v>
      </c>
      <c r="AB85" s="56">
        <v>0</v>
      </c>
      <c r="AC85" s="56">
        <v>0</v>
      </c>
      <c r="AD85" s="56">
        <v>0</v>
      </c>
      <c r="AE85" s="56">
        <v>0</v>
      </c>
      <c r="AF85" s="56">
        <v>0</v>
      </c>
      <c r="AG85" s="56">
        <v>0</v>
      </c>
      <c r="AH85" s="56">
        <v>0</v>
      </c>
      <c r="AI85" s="56">
        <v>0</v>
      </c>
      <c r="AJ85" s="56">
        <v>0</v>
      </c>
      <c r="AK85" s="56">
        <v>0</v>
      </c>
      <c r="AL85" s="241">
        <f>SUM(D85:AK85)</f>
        <v>47805</v>
      </c>
      <c r="AM85" s="262">
        <f>SUM(AL85:AL90)</f>
        <v>173703</v>
      </c>
    </row>
    <row r="86" spans="1:40" x14ac:dyDescent="0.3">
      <c r="A86" s="29">
        <v>26.504999999999999</v>
      </c>
      <c r="B86" s="4" t="s">
        <v>281</v>
      </c>
      <c r="D86" s="161">
        <v>25199</v>
      </c>
      <c r="E86" s="61">
        <v>18083</v>
      </c>
      <c r="F86" s="162">
        <v>0</v>
      </c>
      <c r="G86" s="161">
        <v>0</v>
      </c>
      <c r="H86" s="56">
        <v>0</v>
      </c>
      <c r="I86" s="56">
        <v>0</v>
      </c>
      <c r="J86" s="56">
        <v>0</v>
      </c>
      <c r="K86" s="56">
        <v>0</v>
      </c>
      <c r="L86" s="56">
        <v>0</v>
      </c>
      <c r="M86" s="56">
        <v>0</v>
      </c>
      <c r="N86" s="56">
        <v>0</v>
      </c>
      <c r="O86" s="56">
        <v>0</v>
      </c>
      <c r="P86" s="56">
        <v>0</v>
      </c>
      <c r="Q86" s="56">
        <v>0</v>
      </c>
      <c r="R86" s="56">
        <v>0</v>
      </c>
      <c r="S86" s="56">
        <v>0</v>
      </c>
      <c r="T86" s="56">
        <v>0</v>
      </c>
      <c r="U86" s="56">
        <v>0</v>
      </c>
      <c r="V86" s="56">
        <v>0</v>
      </c>
      <c r="W86" s="56">
        <v>0</v>
      </c>
      <c r="X86" s="56">
        <v>0</v>
      </c>
      <c r="Y86" s="56">
        <v>21650</v>
      </c>
      <c r="Z86" s="56">
        <v>2187</v>
      </c>
      <c r="AA86" s="56">
        <v>0</v>
      </c>
      <c r="AB86" s="56">
        <v>0</v>
      </c>
      <c r="AC86" s="56">
        <v>0</v>
      </c>
      <c r="AD86" s="56">
        <v>0</v>
      </c>
      <c r="AE86" s="56">
        <v>0</v>
      </c>
      <c r="AF86" s="56">
        <v>0</v>
      </c>
      <c r="AG86" s="56">
        <v>0</v>
      </c>
      <c r="AH86" s="56">
        <v>0</v>
      </c>
      <c r="AI86" s="56">
        <v>0</v>
      </c>
      <c r="AJ86" s="56">
        <v>0</v>
      </c>
      <c r="AK86" s="56">
        <v>0</v>
      </c>
      <c r="AL86" s="241">
        <f t="shared" ref="AL86:AL89" si="6">SUM(D86:AK86)</f>
        <v>67119</v>
      </c>
      <c r="AM86" s="260"/>
    </row>
    <row r="87" spans="1:40" x14ac:dyDescent="0.3">
      <c r="A87" s="189" t="s">
        <v>165</v>
      </c>
      <c r="B87" s="4" t="s">
        <v>95</v>
      </c>
      <c r="D87" s="161">
        <v>0</v>
      </c>
      <c r="E87" s="61">
        <v>0</v>
      </c>
      <c r="F87" s="162">
        <v>0</v>
      </c>
      <c r="G87" s="161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  <c r="M87" s="56">
        <v>0</v>
      </c>
      <c r="N87" s="56">
        <v>0</v>
      </c>
      <c r="O87" s="56">
        <v>0</v>
      </c>
      <c r="P87" s="56">
        <v>0</v>
      </c>
      <c r="Q87" s="56">
        <v>0</v>
      </c>
      <c r="R87" s="56">
        <v>0</v>
      </c>
      <c r="S87" s="56">
        <v>0</v>
      </c>
      <c r="T87" s="56">
        <v>0</v>
      </c>
      <c r="U87" s="56">
        <v>0</v>
      </c>
      <c r="V87" s="56">
        <v>0</v>
      </c>
      <c r="W87" s="56">
        <v>0</v>
      </c>
      <c r="X87" s="56">
        <v>0</v>
      </c>
      <c r="Y87" s="56">
        <v>0</v>
      </c>
      <c r="Z87" s="56">
        <v>0</v>
      </c>
      <c r="AA87" s="56">
        <v>0</v>
      </c>
      <c r="AB87" s="56">
        <v>0</v>
      </c>
      <c r="AC87" s="56">
        <v>0</v>
      </c>
      <c r="AD87" s="56">
        <v>0</v>
      </c>
      <c r="AE87" s="56">
        <v>0</v>
      </c>
      <c r="AF87" s="56">
        <v>0</v>
      </c>
      <c r="AG87" s="56">
        <v>0</v>
      </c>
      <c r="AH87" s="56">
        <v>0</v>
      </c>
      <c r="AI87" s="56">
        <v>0</v>
      </c>
      <c r="AJ87" s="56">
        <v>0</v>
      </c>
      <c r="AK87" s="56">
        <v>0</v>
      </c>
      <c r="AL87" s="241">
        <f t="shared" si="6"/>
        <v>0</v>
      </c>
      <c r="AM87" s="260"/>
      <c r="AN87" s="4" t="s">
        <v>285</v>
      </c>
    </row>
    <row r="88" spans="1:40" x14ac:dyDescent="0.3">
      <c r="A88" s="189" t="s">
        <v>166</v>
      </c>
      <c r="B88" s="4" t="s">
        <v>112</v>
      </c>
      <c r="D88" s="161">
        <v>0</v>
      </c>
      <c r="E88" s="61">
        <v>0</v>
      </c>
      <c r="F88" s="162">
        <v>0</v>
      </c>
      <c r="G88" s="161">
        <v>0</v>
      </c>
      <c r="H88" s="56">
        <v>0</v>
      </c>
      <c r="I88" s="56">
        <v>0</v>
      </c>
      <c r="J88" s="56">
        <v>0</v>
      </c>
      <c r="K88" s="56">
        <v>0</v>
      </c>
      <c r="L88" s="56">
        <v>0</v>
      </c>
      <c r="M88" s="56">
        <v>0</v>
      </c>
      <c r="N88" s="56">
        <v>0</v>
      </c>
      <c r="O88" s="56">
        <v>0</v>
      </c>
      <c r="P88" s="56">
        <v>0</v>
      </c>
      <c r="Q88" s="56">
        <v>0</v>
      </c>
      <c r="R88" s="56">
        <v>0</v>
      </c>
      <c r="S88" s="56">
        <v>0</v>
      </c>
      <c r="T88" s="56">
        <v>0</v>
      </c>
      <c r="U88" s="56">
        <v>0</v>
      </c>
      <c r="V88" s="56">
        <v>0</v>
      </c>
      <c r="W88" s="56">
        <v>0</v>
      </c>
      <c r="X88" s="56">
        <v>0</v>
      </c>
      <c r="Y88" s="56">
        <v>0</v>
      </c>
      <c r="Z88" s="56">
        <v>0</v>
      </c>
      <c r="AA88" s="56">
        <v>0</v>
      </c>
      <c r="AB88" s="56">
        <v>0</v>
      </c>
      <c r="AC88" s="56">
        <v>0</v>
      </c>
      <c r="AD88" s="56">
        <v>0</v>
      </c>
      <c r="AE88" s="56">
        <v>0</v>
      </c>
      <c r="AF88" s="56">
        <v>0</v>
      </c>
      <c r="AG88" s="56">
        <v>0</v>
      </c>
      <c r="AH88" s="56">
        <v>0</v>
      </c>
      <c r="AI88" s="56">
        <v>56029</v>
      </c>
      <c r="AJ88" s="56">
        <v>0</v>
      </c>
      <c r="AK88" s="56">
        <v>0</v>
      </c>
      <c r="AL88" s="241">
        <f t="shared" si="6"/>
        <v>56029</v>
      </c>
      <c r="AM88" s="260"/>
    </row>
    <row r="89" spans="1:40" x14ac:dyDescent="0.3">
      <c r="A89" s="189" t="s">
        <v>167</v>
      </c>
      <c r="B89" s="4" t="s">
        <v>111</v>
      </c>
      <c r="D89" s="161">
        <v>1750</v>
      </c>
      <c r="E89" s="61">
        <v>1000</v>
      </c>
      <c r="F89" s="162">
        <v>0</v>
      </c>
      <c r="G89" s="161">
        <v>0</v>
      </c>
      <c r="H89" s="56">
        <v>0</v>
      </c>
      <c r="I89" s="56">
        <v>0</v>
      </c>
      <c r="J89" s="56">
        <v>0</v>
      </c>
      <c r="K89" s="56">
        <v>0</v>
      </c>
      <c r="L89" s="56">
        <v>0</v>
      </c>
      <c r="M89" s="56">
        <v>0</v>
      </c>
      <c r="N89" s="56">
        <v>0</v>
      </c>
      <c r="O89" s="56">
        <v>0</v>
      </c>
      <c r="P89" s="56">
        <v>0</v>
      </c>
      <c r="Q89" s="56">
        <v>0</v>
      </c>
      <c r="R89" s="56">
        <v>0</v>
      </c>
      <c r="S89" s="56">
        <v>0</v>
      </c>
      <c r="T89" s="56">
        <v>0</v>
      </c>
      <c r="U89" s="56">
        <v>0</v>
      </c>
      <c r="V89" s="56">
        <v>0</v>
      </c>
      <c r="W89" s="56">
        <v>0</v>
      </c>
      <c r="X89" s="56">
        <v>0</v>
      </c>
      <c r="Y89" s="56">
        <v>0</v>
      </c>
      <c r="Z89" s="56">
        <v>0</v>
      </c>
      <c r="AA89" s="56">
        <v>0</v>
      </c>
      <c r="AB89" s="56">
        <v>0</v>
      </c>
      <c r="AC89" s="56">
        <v>0</v>
      </c>
      <c r="AD89" s="56">
        <v>0</v>
      </c>
      <c r="AE89" s="56">
        <v>0</v>
      </c>
      <c r="AF89" s="56">
        <v>0</v>
      </c>
      <c r="AG89" s="56">
        <v>0</v>
      </c>
      <c r="AH89" s="56">
        <v>0</v>
      </c>
      <c r="AI89" s="56">
        <v>0</v>
      </c>
      <c r="AJ89" s="56">
        <v>0</v>
      </c>
      <c r="AK89" s="56">
        <v>0</v>
      </c>
      <c r="AL89" s="241">
        <f t="shared" si="6"/>
        <v>2750</v>
      </c>
      <c r="AM89" s="260"/>
    </row>
    <row r="90" spans="1:40" x14ac:dyDescent="0.3">
      <c r="A90" s="129">
        <v>50</v>
      </c>
      <c r="B90" s="130" t="s">
        <v>96</v>
      </c>
      <c r="C90" s="130"/>
      <c r="D90" s="131"/>
      <c r="E90" s="194"/>
      <c r="F90" s="194"/>
      <c r="G90" s="131"/>
      <c r="H90" s="131"/>
      <c r="I90" s="131"/>
      <c r="J90" s="131"/>
      <c r="K90" s="131"/>
      <c r="L90" s="131"/>
      <c r="M90" s="131"/>
      <c r="N90" s="131"/>
      <c r="O90" s="131"/>
      <c r="P90" s="131"/>
      <c r="Q90" s="131"/>
      <c r="R90" s="131"/>
      <c r="S90" s="131"/>
      <c r="T90" s="131"/>
      <c r="U90" s="131"/>
      <c r="V90" s="131"/>
      <c r="W90" s="131"/>
      <c r="X90" s="131"/>
      <c r="Y90" s="131"/>
      <c r="Z90" s="131"/>
      <c r="AA90" s="131"/>
      <c r="AB90" s="131"/>
      <c r="AC90" s="131"/>
      <c r="AD90" s="131"/>
      <c r="AE90" s="131"/>
      <c r="AF90" s="131"/>
      <c r="AG90" s="131"/>
      <c r="AH90" s="131"/>
      <c r="AI90" s="131"/>
      <c r="AJ90" s="131"/>
      <c r="AK90" s="131"/>
      <c r="AL90" s="131"/>
      <c r="AM90" s="260"/>
    </row>
    <row r="91" spans="1:40" x14ac:dyDescent="0.3">
      <c r="A91" s="189" t="s">
        <v>168</v>
      </c>
      <c r="B91" s="4" t="s">
        <v>97</v>
      </c>
      <c r="C91" s="26">
        <v>0.05</v>
      </c>
      <c r="D91" s="27">
        <v>26500</v>
      </c>
      <c r="E91" s="27">
        <v>22500</v>
      </c>
      <c r="F91" s="27">
        <v>1250</v>
      </c>
      <c r="G91" s="27">
        <v>750</v>
      </c>
      <c r="H91" s="27">
        <v>600</v>
      </c>
      <c r="I91" s="27"/>
      <c r="J91" s="27">
        <v>750</v>
      </c>
      <c r="K91" s="27">
        <v>600</v>
      </c>
      <c r="L91" s="27"/>
      <c r="M91" s="27">
        <v>1000</v>
      </c>
      <c r="N91" s="53"/>
      <c r="O91" s="53"/>
      <c r="P91" s="53"/>
      <c r="Q91" s="53"/>
      <c r="R91" s="53"/>
      <c r="S91" s="27">
        <v>231</v>
      </c>
      <c r="T91" s="27">
        <v>7</v>
      </c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  <c r="AL91" s="241">
        <f>SUM(D91:AK91)</f>
        <v>54188</v>
      </c>
      <c r="AM91" s="262">
        <f>SUM(AL91:AL92)</f>
        <v>54688</v>
      </c>
      <c r="AN91" s="4" t="s">
        <v>286</v>
      </c>
    </row>
    <row r="92" spans="1:40" x14ac:dyDescent="0.3">
      <c r="A92" s="189" t="s">
        <v>169</v>
      </c>
      <c r="B92" s="4" t="s">
        <v>98</v>
      </c>
      <c r="C92" s="26"/>
      <c r="D92" s="27"/>
      <c r="E92" s="28"/>
      <c r="F92" s="28"/>
      <c r="G92" s="28"/>
      <c r="H92" s="28"/>
      <c r="I92" s="28"/>
      <c r="J92" s="28"/>
      <c r="K92" s="59"/>
      <c r="L92" s="59"/>
      <c r="M92" s="59">
        <v>500</v>
      </c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53"/>
      <c r="AK92" s="53"/>
      <c r="AL92" s="241">
        <f>SUM(D92:AK92)</f>
        <v>500</v>
      </c>
      <c r="AM92" s="260"/>
    </row>
    <row r="93" spans="1:40" x14ac:dyDescent="0.3">
      <c r="A93" s="201"/>
      <c r="B93" s="202" t="s">
        <v>7</v>
      </c>
      <c r="C93" s="203"/>
      <c r="D93" s="204">
        <f t="shared" ref="D93:J93" si="7">SUM(D15:D92)</f>
        <v>472108</v>
      </c>
      <c r="E93" s="204">
        <f t="shared" si="7"/>
        <v>418178</v>
      </c>
      <c r="F93" s="204">
        <f t="shared" si="7"/>
        <v>23345</v>
      </c>
      <c r="G93" s="204">
        <f t="shared" si="7"/>
        <v>13382</v>
      </c>
      <c r="H93" s="204">
        <f t="shared" si="7"/>
        <v>12117</v>
      </c>
      <c r="I93" s="204">
        <f t="shared" si="7"/>
        <v>3559</v>
      </c>
      <c r="J93" s="204">
        <f t="shared" si="7"/>
        <v>14364</v>
      </c>
      <c r="K93" s="204">
        <f t="shared" ref="K93:AH93" si="8">SUM(K15:K92)</f>
        <v>10919</v>
      </c>
      <c r="L93" s="204">
        <f t="shared" si="8"/>
        <v>3559</v>
      </c>
      <c r="M93" s="204">
        <f t="shared" si="8"/>
        <v>33898</v>
      </c>
      <c r="N93" s="204">
        <f t="shared" si="8"/>
        <v>0</v>
      </c>
      <c r="O93" s="204">
        <f t="shared" si="8"/>
        <v>-940</v>
      </c>
      <c r="P93" s="204">
        <f t="shared" si="8"/>
        <v>4130</v>
      </c>
      <c r="Q93" s="204">
        <f t="shared" si="8"/>
        <v>1933</v>
      </c>
      <c r="R93" s="204">
        <f t="shared" si="8"/>
        <v>0</v>
      </c>
      <c r="S93" s="204">
        <f t="shared" si="8"/>
        <v>4851</v>
      </c>
      <c r="T93" s="204">
        <f t="shared" si="8"/>
        <v>4627</v>
      </c>
      <c r="U93" s="204">
        <f t="shared" si="8"/>
        <v>6146</v>
      </c>
      <c r="V93" s="204">
        <f t="shared" si="8"/>
        <v>6784</v>
      </c>
      <c r="W93" s="204">
        <f t="shared" si="8"/>
        <v>6148</v>
      </c>
      <c r="X93" s="204">
        <f t="shared" si="8"/>
        <v>1100</v>
      </c>
      <c r="Y93" s="204">
        <f t="shared" si="8"/>
        <v>22533</v>
      </c>
      <c r="Z93" s="204">
        <f t="shared" si="8"/>
        <v>3857</v>
      </c>
      <c r="AA93" s="204">
        <f t="shared" si="8"/>
        <v>2025</v>
      </c>
      <c r="AB93" s="204">
        <f t="shared" si="8"/>
        <v>25423</v>
      </c>
      <c r="AC93" s="204">
        <f t="shared" si="8"/>
        <v>0</v>
      </c>
      <c r="AD93" s="204">
        <f t="shared" si="8"/>
        <v>10593</v>
      </c>
      <c r="AE93" s="204">
        <f t="shared" si="8"/>
        <v>42372</v>
      </c>
      <c r="AF93" s="204">
        <f t="shared" si="8"/>
        <v>23305</v>
      </c>
      <c r="AG93" s="204">
        <f t="shared" si="8"/>
        <v>3694</v>
      </c>
      <c r="AH93" s="204">
        <f t="shared" si="8"/>
        <v>3890</v>
      </c>
      <c r="AI93" s="204">
        <f t="shared" ref="AI93:AJ93" si="9">SUM(AI15:AI92)</f>
        <v>56029</v>
      </c>
      <c r="AJ93" s="204">
        <f t="shared" si="9"/>
        <v>3294</v>
      </c>
      <c r="AK93" s="204">
        <f t="shared" ref="AK93" si="10">SUM(AK15:AK92)</f>
        <v>0</v>
      </c>
      <c r="AL93" s="204">
        <f>SUM(AL15:AL92)</f>
        <v>1237223</v>
      </c>
      <c r="AM93" s="4" t="s">
        <v>287</v>
      </c>
    </row>
    <row r="94" spans="1:40" x14ac:dyDescent="0.3">
      <c r="A94" s="2"/>
      <c r="B94" s="51"/>
      <c r="C94" s="51"/>
      <c r="D94" s="195" t="s">
        <v>194</v>
      </c>
      <c r="E94" s="195" t="s">
        <v>266</v>
      </c>
      <c r="F94" s="195" t="s">
        <v>194</v>
      </c>
      <c r="G94" s="195" t="s">
        <v>194</v>
      </c>
      <c r="H94" s="195" t="s">
        <v>194</v>
      </c>
      <c r="I94" s="195" t="s">
        <v>194</v>
      </c>
      <c r="J94" s="195" t="s">
        <v>194</v>
      </c>
      <c r="K94" s="195" t="s">
        <v>194</v>
      </c>
      <c r="L94" s="195" t="s">
        <v>194</v>
      </c>
      <c r="M94" s="195" t="s">
        <v>200</v>
      </c>
      <c r="N94" s="195" t="s">
        <v>194</v>
      </c>
      <c r="O94" s="195" t="s">
        <v>194</v>
      </c>
      <c r="P94" s="195" t="s">
        <v>194</v>
      </c>
      <c r="Q94" s="195" t="s">
        <v>194</v>
      </c>
      <c r="R94" s="195" t="s">
        <v>194</v>
      </c>
      <c r="S94" s="195" t="s">
        <v>194</v>
      </c>
      <c r="T94" s="195" t="s">
        <v>200</v>
      </c>
      <c r="U94" s="195" t="s">
        <v>194</v>
      </c>
      <c r="V94" s="195" t="s">
        <v>194</v>
      </c>
      <c r="W94" s="195" t="s">
        <v>194</v>
      </c>
      <c r="X94" s="195" t="s">
        <v>194</v>
      </c>
      <c r="Y94" s="195" t="s">
        <v>194</v>
      </c>
      <c r="Z94" s="195" t="s">
        <v>194</v>
      </c>
      <c r="AA94" s="195" t="s">
        <v>194</v>
      </c>
      <c r="AB94" s="195" t="s">
        <v>194</v>
      </c>
      <c r="AC94" s="195" t="s">
        <v>194</v>
      </c>
      <c r="AD94" s="195" t="s">
        <v>194</v>
      </c>
      <c r="AE94" s="195" t="s">
        <v>194</v>
      </c>
      <c r="AF94" s="195" t="s">
        <v>194</v>
      </c>
      <c r="AG94" s="195" t="s">
        <v>194</v>
      </c>
      <c r="AH94" s="195" t="s">
        <v>194</v>
      </c>
      <c r="AI94" s="195" t="s">
        <v>194</v>
      </c>
      <c r="AJ94" s="195" t="s">
        <v>194</v>
      </c>
      <c r="AK94" s="195" t="s">
        <v>194</v>
      </c>
      <c r="AL94" s="243" t="s">
        <v>251</v>
      </c>
    </row>
    <row r="95" spans="1:40" x14ac:dyDescent="0.3">
      <c r="A95" s="66" t="s">
        <v>106</v>
      </c>
      <c r="B95" s="9"/>
      <c r="C95" s="9"/>
      <c r="D95" s="10"/>
      <c r="E95" s="11"/>
      <c r="F95" s="12"/>
      <c r="G95" s="13"/>
      <c r="H95" s="27"/>
      <c r="I95" s="27"/>
      <c r="J95" s="58"/>
      <c r="K95" s="59"/>
      <c r="L95" s="59"/>
      <c r="M95" s="65"/>
      <c r="N95" s="65"/>
      <c r="O95" s="65"/>
      <c r="P95" s="65"/>
      <c r="Q95" s="65"/>
      <c r="R95" s="65"/>
      <c r="S95" s="65"/>
      <c r="T95" s="195" t="s">
        <v>289</v>
      </c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  <c r="AG95" s="65"/>
      <c r="AH95" s="65"/>
      <c r="AI95" s="65"/>
      <c r="AJ95" s="65"/>
      <c r="AK95" s="65"/>
      <c r="AL95" s="240"/>
    </row>
    <row r="96" spans="1:40" x14ac:dyDescent="0.3">
      <c r="A96" s="66" t="s">
        <v>27</v>
      </c>
      <c r="B96" s="9"/>
      <c r="C96" s="9"/>
      <c r="D96" s="10"/>
      <c r="E96" s="11"/>
      <c r="F96" s="12"/>
      <c r="G96" s="13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  <c r="AA96" s="65"/>
      <c r="AB96" s="65"/>
      <c r="AC96" s="65"/>
      <c r="AD96" s="65"/>
      <c r="AE96" s="65"/>
      <c r="AF96" s="65"/>
      <c r="AG96" s="65"/>
      <c r="AH96" s="65"/>
      <c r="AI96" s="65"/>
      <c r="AJ96" s="65"/>
      <c r="AK96" s="65"/>
      <c r="AL96" s="240"/>
    </row>
    <row r="97" spans="1:38" x14ac:dyDescent="0.3">
      <c r="A97" s="23" t="s">
        <v>11</v>
      </c>
      <c r="B97" s="23" t="s">
        <v>248</v>
      </c>
      <c r="C97" s="23"/>
      <c r="D97" s="24"/>
      <c r="E97" s="25"/>
      <c r="F97" s="69"/>
      <c r="G97" s="70"/>
      <c r="H97" s="4"/>
      <c r="I97" s="4"/>
      <c r="J97" s="58"/>
      <c r="K97" s="28"/>
      <c r="L97" s="28"/>
      <c r="M97" s="61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5"/>
      <c r="AD97" s="65"/>
      <c r="AE97" s="65"/>
      <c r="AF97" s="65"/>
      <c r="AG97" s="65"/>
      <c r="AH97" s="65"/>
      <c r="AI97" s="65"/>
      <c r="AJ97" s="65"/>
      <c r="AK97" s="65"/>
      <c r="AL97" s="240"/>
    </row>
    <row r="98" spans="1:38" x14ac:dyDescent="0.3">
      <c r="A98" s="23" t="s">
        <v>28</v>
      </c>
      <c r="B98" s="102" t="str">
        <f>B7</f>
        <v>3435 N Circle, Omaha, NE</v>
      </c>
      <c r="C98" s="23"/>
      <c r="D98" s="24"/>
      <c r="E98" s="25"/>
      <c r="F98" s="69"/>
      <c r="G98" s="70"/>
      <c r="H98" s="4"/>
      <c r="I98" s="4"/>
      <c r="J98" s="58"/>
      <c r="K98" s="28"/>
      <c r="L98" s="28"/>
      <c r="M98" s="61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  <c r="AG98" s="65"/>
      <c r="AH98" s="65"/>
      <c r="AI98" s="65"/>
      <c r="AJ98" s="65"/>
      <c r="AK98" s="65"/>
      <c r="AL98" s="240"/>
    </row>
    <row r="99" spans="1:38" x14ac:dyDescent="0.3">
      <c r="A99" s="74" t="s">
        <v>29</v>
      </c>
      <c r="B99" s="74" t="str">
        <f>B8</f>
        <v>December 2025</v>
      </c>
      <c r="C99" s="23"/>
      <c r="D99" s="24"/>
      <c r="E99" s="25"/>
      <c r="F99" s="69"/>
      <c r="G99" s="70"/>
      <c r="H99" s="4"/>
      <c r="I99" s="4"/>
      <c r="J99" s="58"/>
      <c r="K99" s="28"/>
      <c r="L99" s="28"/>
      <c r="M99" s="61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  <c r="AA99" s="65"/>
      <c r="AB99" s="65"/>
      <c r="AC99" s="65"/>
      <c r="AD99" s="65"/>
      <c r="AE99" s="65"/>
      <c r="AF99" s="65"/>
      <c r="AG99" s="65"/>
      <c r="AH99" s="65"/>
      <c r="AI99" s="65"/>
      <c r="AJ99" s="65"/>
      <c r="AK99" s="65"/>
      <c r="AL99" s="240"/>
    </row>
    <row r="100" spans="1:38" x14ac:dyDescent="0.3">
      <c r="A100" s="263" t="s">
        <v>30</v>
      </c>
      <c r="B100" s="263"/>
      <c r="C100" s="263"/>
      <c r="D100" s="263"/>
      <c r="E100" s="263"/>
      <c r="F100" s="263"/>
      <c r="G100" s="263"/>
      <c r="H100" s="59"/>
      <c r="I100" s="59"/>
      <c r="J100" s="58"/>
      <c r="K100" s="59"/>
      <c r="L100" s="59"/>
    </row>
    <row r="101" spans="1:38" x14ac:dyDescent="0.3">
      <c r="A101" s="2"/>
      <c r="D101" s="75" t="s">
        <v>31</v>
      </c>
      <c r="E101" s="76" t="s">
        <v>32</v>
      </c>
      <c r="F101" s="60" t="s">
        <v>246</v>
      </c>
      <c r="G101" s="60" t="s">
        <v>247</v>
      </c>
      <c r="H101" s="28"/>
      <c r="I101" s="28"/>
      <c r="J101" s="63"/>
      <c r="K101" s="59"/>
      <c r="L101" s="59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65"/>
      <c r="AF101" s="65"/>
      <c r="AG101" s="65"/>
      <c r="AH101" s="65"/>
      <c r="AI101" s="65"/>
      <c r="AJ101" s="65"/>
      <c r="AK101" s="65"/>
      <c r="AL101" s="240"/>
    </row>
    <row r="102" spans="1:38" x14ac:dyDescent="0.3">
      <c r="A102" s="2"/>
      <c r="B102" s="77" t="s">
        <v>188</v>
      </c>
      <c r="C102" s="77"/>
      <c r="D102" s="127">
        <f>SUM(D14:D92)</f>
        <v>472108</v>
      </c>
      <c r="E102" s="216">
        <v>0.18</v>
      </c>
      <c r="F102" s="80">
        <f t="shared" ref="F102:F135" si="11">D102*E102</f>
        <v>84979.44</v>
      </c>
      <c r="G102" s="80">
        <f>D102+F102</f>
        <v>557087.43999999994</v>
      </c>
      <c r="H102" s="245" t="s">
        <v>256</v>
      </c>
      <c r="I102" s="28"/>
      <c r="J102" s="63"/>
      <c r="K102" s="64"/>
      <c r="L102" s="64"/>
      <c r="M102" s="79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  <c r="AA102" s="61"/>
      <c r="AB102" s="61"/>
      <c r="AC102" s="61"/>
      <c r="AD102" s="61"/>
      <c r="AE102" s="61"/>
      <c r="AF102" s="61"/>
      <c r="AG102" s="61"/>
      <c r="AH102" s="61"/>
      <c r="AI102" s="61"/>
      <c r="AJ102" s="61"/>
      <c r="AK102" s="61"/>
      <c r="AL102" s="244"/>
    </row>
    <row r="103" spans="1:38" x14ac:dyDescent="0.3">
      <c r="B103" s="77" t="s">
        <v>189</v>
      </c>
      <c r="C103" s="77"/>
      <c r="D103" s="127">
        <f>SUM(E14:E92)</f>
        <v>418178</v>
      </c>
      <c r="E103" s="216">
        <v>0.18</v>
      </c>
      <c r="F103" s="80">
        <f t="shared" si="11"/>
        <v>75272.039999999994</v>
      </c>
      <c r="G103" s="80">
        <f t="shared" ref="G103:G135" si="12">D103+F103</f>
        <v>493450.04</v>
      </c>
      <c r="H103" s="245" t="s">
        <v>257</v>
      </c>
      <c r="J103" s="247" t="s">
        <v>255</v>
      </c>
      <c r="K103" s="64"/>
      <c r="L103" s="64"/>
      <c r="M103" s="79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1"/>
      <c r="AD103" s="61"/>
      <c r="AE103" s="61"/>
      <c r="AF103" s="61"/>
      <c r="AG103" s="61"/>
      <c r="AH103" s="61"/>
      <c r="AI103" s="61"/>
      <c r="AJ103" s="61"/>
      <c r="AK103" s="61"/>
      <c r="AL103" s="244"/>
    </row>
    <row r="104" spans="1:38" x14ac:dyDescent="0.3">
      <c r="B104" s="77" t="s">
        <v>89</v>
      </c>
      <c r="C104" s="77"/>
      <c r="D104" s="127">
        <f>SUM(F14:F92)</f>
        <v>23345</v>
      </c>
      <c r="E104" s="216">
        <v>0.18</v>
      </c>
      <c r="F104" s="80">
        <f t="shared" si="11"/>
        <v>4202.0999999999995</v>
      </c>
      <c r="G104" s="80">
        <f t="shared" si="12"/>
        <v>27547.1</v>
      </c>
      <c r="H104" s="245" t="s">
        <v>256</v>
      </c>
      <c r="I104" s="28"/>
      <c r="J104" s="63"/>
      <c r="K104" s="64"/>
      <c r="L104" s="64"/>
      <c r="M104" s="79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1"/>
      <c r="AG104" s="61"/>
      <c r="AH104" s="61"/>
      <c r="AI104" s="61"/>
      <c r="AJ104" s="61"/>
      <c r="AK104" s="61"/>
      <c r="AL104" s="244"/>
    </row>
    <row r="105" spans="1:38" x14ac:dyDescent="0.3">
      <c r="B105" s="77" t="s">
        <v>191</v>
      </c>
      <c r="C105" s="77"/>
      <c r="D105" s="127">
        <f>SUM(G14:G92)</f>
        <v>13382</v>
      </c>
      <c r="E105" s="216">
        <v>0.18</v>
      </c>
      <c r="F105" s="80">
        <f t="shared" si="11"/>
        <v>2408.7599999999998</v>
      </c>
      <c r="G105" s="80">
        <f t="shared" si="12"/>
        <v>15790.76</v>
      </c>
      <c r="H105" s="245" t="s">
        <v>256</v>
      </c>
      <c r="I105" s="28"/>
      <c r="J105" s="63"/>
      <c r="K105" s="64"/>
      <c r="L105" s="64"/>
      <c r="M105" s="79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  <c r="Z105" s="61"/>
      <c r="AA105" s="61"/>
      <c r="AB105" s="61"/>
      <c r="AC105" s="61"/>
      <c r="AD105" s="61"/>
      <c r="AE105" s="61"/>
      <c r="AF105" s="61"/>
      <c r="AG105" s="61"/>
      <c r="AH105" s="61"/>
      <c r="AI105" s="61"/>
      <c r="AJ105" s="61"/>
      <c r="AK105" s="61"/>
      <c r="AL105" s="244"/>
    </row>
    <row r="106" spans="1:38" x14ac:dyDescent="0.3">
      <c r="B106" s="77" t="s">
        <v>190</v>
      </c>
      <c r="C106" s="77"/>
      <c r="D106" s="127">
        <f>SUM(H14:H92)</f>
        <v>12117</v>
      </c>
      <c r="E106" s="216">
        <v>0.18</v>
      </c>
      <c r="F106" s="80">
        <f t="shared" si="11"/>
        <v>2181.06</v>
      </c>
      <c r="G106" s="80">
        <f t="shared" si="12"/>
        <v>14298.06</v>
      </c>
      <c r="H106" s="245" t="s">
        <v>256</v>
      </c>
      <c r="I106" s="28"/>
      <c r="J106" s="63"/>
      <c r="K106" s="64"/>
      <c r="L106" s="64"/>
      <c r="M106" s="79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  <c r="Z106" s="61"/>
      <c r="AA106" s="61"/>
      <c r="AB106" s="61"/>
      <c r="AC106" s="61"/>
      <c r="AD106" s="61"/>
      <c r="AE106" s="61"/>
      <c r="AF106" s="61"/>
      <c r="AG106" s="61"/>
      <c r="AH106" s="61"/>
      <c r="AI106" s="61"/>
      <c r="AJ106" s="61"/>
      <c r="AK106" s="61"/>
      <c r="AL106" s="244"/>
    </row>
    <row r="107" spans="1:38" x14ac:dyDescent="0.3">
      <c r="B107" s="77" t="s">
        <v>228</v>
      </c>
      <c r="C107" s="77"/>
      <c r="D107" s="127">
        <f>SUM(I14:I92)</f>
        <v>3559</v>
      </c>
      <c r="E107" s="216">
        <v>0.18</v>
      </c>
      <c r="F107" s="80">
        <f t="shared" si="11"/>
        <v>640.62</v>
      </c>
      <c r="G107" s="80">
        <f t="shared" si="12"/>
        <v>4199.62</v>
      </c>
      <c r="H107" s="245" t="s">
        <v>256</v>
      </c>
      <c r="I107" s="28"/>
      <c r="J107" s="63"/>
      <c r="K107" s="64"/>
      <c r="L107" s="64"/>
      <c r="M107" s="79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  <c r="AA107" s="61"/>
      <c r="AB107" s="61"/>
      <c r="AC107" s="61"/>
      <c r="AD107" s="61"/>
      <c r="AE107" s="61"/>
      <c r="AF107" s="61"/>
      <c r="AG107" s="61"/>
      <c r="AH107" s="61"/>
      <c r="AI107" s="61"/>
      <c r="AJ107" s="61"/>
      <c r="AK107" s="61"/>
      <c r="AL107" s="244"/>
    </row>
    <row r="108" spans="1:38" x14ac:dyDescent="0.3">
      <c r="B108" s="77" t="s">
        <v>192</v>
      </c>
      <c r="C108" s="77"/>
      <c r="D108" s="127">
        <f>SUM(J14:J92)</f>
        <v>14364</v>
      </c>
      <c r="E108" s="216">
        <v>0.18</v>
      </c>
      <c r="F108" s="80">
        <f t="shared" si="11"/>
        <v>2585.52</v>
      </c>
      <c r="G108" s="80">
        <f t="shared" si="12"/>
        <v>16949.52</v>
      </c>
      <c r="H108" s="245" t="s">
        <v>256</v>
      </c>
      <c r="I108" s="28"/>
      <c r="J108" s="63"/>
      <c r="K108" s="64"/>
      <c r="L108" s="64"/>
      <c r="M108" s="79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244"/>
    </row>
    <row r="109" spans="1:38" x14ac:dyDescent="0.3">
      <c r="B109" s="77" t="s">
        <v>193</v>
      </c>
      <c r="C109" s="77"/>
      <c r="D109" s="127">
        <f>SUM(K14:K92)</f>
        <v>10919</v>
      </c>
      <c r="E109" s="216">
        <v>0.18</v>
      </c>
      <c r="F109" s="80">
        <f t="shared" si="11"/>
        <v>1965.4199999999998</v>
      </c>
      <c r="G109" s="80">
        <f t="shared" si="12"/>
        <v>12884.42</v>
      </c>
      <c r="H109" s="245" t="s">
        <v>256</v>
      </c>
      <c r="I109" s="28"/>
      <c r="J109" s="63"/>
      <c r="K109" s="64"/>
      <c r="L109" s="64"/>
      <c r="M109" s="79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61"/>
      <c r="AE109" s="61"/>
      <c r="AF109" s="61"/>
      <c r="AG109" s="61"/>
      <c r="AH109" s="61"/>
      <c r="AI109" s="61"/>
      <c r="AJ109" s="61"/>
      <c r="AK109" s="61"/>
      <c r="AL109" s="244"/>
    </row>
    <row r="110" spans="1:38" x14ac:dyDescent="0.3">
      <c r="B110" s="77" t="s">
        <v>229</v>
      </c>
      <c r="C110" s="77"/>
      <c r="D110" s="127">
        <f>SUM(L14:L92)</f>
        <v>3559</v>
      </c>
      <c r="E110" s="216">
        <v>0.18</v>
      </c>
      <c r="F110" s="80">
        <f t="shared" si="11"/>
        <v>640.62</v>
      </c>
      <c r="G110" s="80">
        <f t="shared" si="12"/>
        <v>4199.62</v>
      </c>
      <c r="H110" s="245" t="s">
        <v>256</v>
      </c>
      <c r="I110" s="28"/>
      <c r="J110" s="63"/>
      <c r="K110" s="64"/>
      <c r="L110" s="64"/>
      <c r="M110" s="79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61"/>
      <c r="AD110" s="61"/>
      <c r="AE110" s="61"/>
      <c r="AF110" s="61"/>
      <c r="AG110" s="61"/>
      <c r="AH110" s="61"/>
      <c r="AI110" s="61"/>
      <c r="AJ110" s="61"/>
      <c r="AK110" s="61"/>
      <c r="AL110" s="244"/>
    </row>
    <row r="111" spans="1:38" x14ac:dyDescent="0.3">
      <c r="B111" s="77" t="s">
        <v>74</v>
      </c>
      <c r="C111" s="77"/>
      <c r="D111" s="127">
        <f>SUM(M14:M92)</f>
        <v>33898</v>
      </c>
      <c r="E111" s="216">
        <v>0.18</v>
      </c>
      <c r="F111" s="80">
        <f t="shared" si="11"/>
        <v>6101.6399999999994</v>
      </c>
      <c r="G111" s="80">
        <f t="shared" si="12"/>
        <v>39999.64</v>
      </c>
      <c r="H111" s="245" t="s">
        <v>256</v>
      </c>
      <c r="I111" s="28"/>
      <c r="J111" s="63"/>
      <c r="K111" s="64"/>
      <c r="L111" s="64"/>
      <c r="M111" s="79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  <c r="AC111" s="61"/>
      <c r="AD111" s="61"/>
      <c r="AE111" s="61"/>
      <c r="AF111" s="61"/>
      <c r="AG111" s="61"/>
      <c r="AH111" s="61"/>
      <c r="AI111" s="61"/>
      <c r="AJ111" s="61"/>
      <c r="AK111" s="61"/>
      <c r="AL111" s="244"/>
    </row>
    <row r="112" spans="1:38" x14ac:dyDescent="0.3">
      <c r="B112" s="215" t="s">
        <v>203</v>
      </c>
      <c r="C112" s="77"/>
      <c r="D112" s="127">
        <f>SUM(N14:N92)</f>
        <v>0</v>
      </c>
      <c r="E112" s="216">
        <v>0.18</v>
      </c>
      <c r="F112" s="80">
        <f t="shared" si="11"/>
        <v>0</v>
      </c>
      <c r="G112" s="80">
        <f t="shared" si="12"/>
        <v>0</v>
      </c>
      <c r="H112" s="245" t="s">
        <v>256</v>
      </c>
      <c r="I112" s="28"/>
      <c r="J112" s="63"/>
      <c r="K112" s="64"/>
      <c r="L112" s="64"/>
      <c r="M112" s="79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  <c r="AH112" s="61"/>
      <c r="AI112" s="61"/>
      <c r="AJ112" s="61"/>
      <c r="AK112" s="61"/>
      <c r="AL112" s="244"/>
    </row>
    <row r="113" spans="2:38" x14ac:dyDescent="0.3">
      <c r="B113" s="77" t="s">
        <v>204</v>
      </c>
      <c r="C113" s="77"/>
      <c r="D113" s="127">
        <f>SUM(O14:O92)</f>
        <v>-940</v>
      </c>
      <c r="E113" s="216">
        <v>0.18</v>
      </c>
      <c r="F113" s="80">
        <f>D113*E113</f>
        <v>-169.2</v>
      </c>
      <c r="G113" s="80">
        <f t="shared" si="12"/>
        <v>-1109.2</v>
      </c>
      <c r="H113" s="245" t="s">
        <v>256</v>
      </c>
      <c r="I113" s="28"/>
      <c r="J113" s="63"/>
      <c r="K113" s="64"/>
      <c r="L113" s="64"/>
      <c r="M113" s="79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1"/>
      <c r="AJ113" s="61"/>
      <c r="AK113" s="61"/>
      <c r="AL113" s="244"/>
    </row>
    <row r="114" spans="2:38" x14ac:dyDescent="0.3">
      <c r="B114" s="77" t="s">
        <v>205</v>
      </c>
      <c r="C114" s="77"/>
      <c r="D114" s="127">
        <f>SUM(P14:P92)</f>
        <v>4130</v>
      </c>
      <c r="E114" s="216">
        <v>0.18</v>
      </c>
      <c r="F114" s="80">
        <f t="shared" si="11"/>
        <v>743.4</v>
      </c>
      <c r="G114" s="80">
        <f t="shared" si="12"/>
        <v>4873.3999999999996</v>
      </c>
      <c r="H114" s="246" t="s">
        <v>256</v>
      </c>
      <c r="J114" s="245" t="s">
        <v>258</v>
      </c>
      <c r="K114" s="64"/>
      <c r="L114" s="64"/>
      <c r="M114" s="79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  <c r="AA114" s="61"/>
      <c r="AB114" s="61"/>
      <c r="AC114" s="61"/>
      <c r="AD114" s="61"/>
      <c r="AE114" s="61"/>
      <c r="AF114" s="61"/>
      <c r="AG114" s="61"/>
      <c r="AH114" s="61"/>
      <c r="AI114" s="61"/>
      <c r="AJ114" s="61"/>
      <c r="AK114" s="61"/>
      <c r="AL114" s="244"/>
    </row>
    <row r="115" spans="2:38" x14ac:dyDescent="0.3">
      <c r="B115" s="77" t="s">
        <v>230</v>
      </c>
      <c r="C115" s="77"/>
      <c r="D115" s="127">
        <f>SUM(Q14:Q92)</f>
        <v>1933</v>
      </c>
      <c r="E115" s="216">
        <v>0.18</v>
      </c>
      <c r="F115" s="80">
        <f t="shared" si="11"/>
        <v>347.94</v>
      </c>
      <c r="G115" s="80">
        <f t="shared" si="12"/>
        <v>2280.94</v>
      </c>
      <c r="H115" s="245" t="s">
        <v>256</v>
      </c>
      <c r="I115" s="28"/>
      <c r="J115" s="63"/>
      <c r="K115" s="64"/>
      <c r="L115" s="64"/>
      <c r="M115" s="79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  <c r="AA115" s="61"/>
      <c r="AB115" s="61"/>
      <c r="AC115" s="61"/>
      <c r="AD115" s="61"/>
      <c r="AE115" s="61"/>
      <c r="AF115" s="61"/>
      <c r="AG115" s="61"/>
      <c r="AH115" s="61"/>
      <c r="AI115" s="61"/>
      <c r="AJ115" s="61"/>
      <c r="AK115" s="61"/>
      <c r="AL115" s="244"/>
    </row>
    <row r="116" spans="2:38" x14ac:dyDescent="0.3">
      <c r="B116" s="215" t="s">
        <v>231</v>
      </c>
      <c r="C116" s="77"/>
      <c r="D116" s="127">
        <f>SUM(R14:R92)</f>
        <v>0</v>
      </c>
      <c r="E116" s="216">
        <v>0.18</v>
      </c>
      <c r="F116" s="80">
        <f t="shared" si="11"/>
        <v>0</v>
      </c>
      <c r="G116" s="80">
        <f t="shared" si="12"/>
        <v>0</v>
      </c>
      <c r="H116" s="245" t="s">
        <v>256</v>
      </c>
      <c r="I116" s="28"/>
      <c r="J116" s="63"/>
      <c r="K116" s="64"/>
      <c r="L116" s="64"/>
      <c r="M116" s="79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  <c r="AH116" s="61"/>
      <c r="AI116" s="61"/>
      <c r="AJ116" s="61"/>
      <c r="AK116" s="61"/>
      <c r="AL116" s="244"/>
    </row>
    <row r="117" spans="2:38" x14ac:dyDescent="0.3">
      <c r="B117" s="77" t="s">
        <v>232</v>
      </c>
      <c r="C117" s="77"/>
      <c r="D117" s="127">
        <f>SUM(S14:S92)</f>
        <v>4851</v>
      </c>
      <c r="E117" s="216">
        <v>0.18</v>
      </c>
      <c r="F117" s="80">
        <f t="shared" si="11"/>
        <v>873.18</v>
      </c>
      <c r="G117" s="80">
        <f t="shared" si="12"/>
        <v>5724.18</v>
      </c>
      <c r="H117" s="246" t="s">
        <v>256</v>
      </c>
      <c r="J117" s="245" t="s">
        <v>259</v>
      </c>
      <c r="L117" s="64"/>
      <c r="M117" s="79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  <c r="AC117" s="61"/>
      <c r="AD117" s="61"/>
      <c r="AE117" s="61"/>
      <c r="AF117" s="61"/>
      <c r="AG117" s="61"/>
      <c r="AH117" s="61"/>
      <c r="AI117" s="61"/>
      <c r="AJ117" s="61"/>
      <c r="AK117" s="61"/>
      <c r="AL117" s="244"/>
    </row>
    <row r="118" spans="2:38" x14ac:dyDescent="0.3">
      <c r="B118" s="77" t="s">
        <v>233</v>
      </c>
      <c r="C118" s="77"/>
      <c r="D118" s="127">
        <f>SUM(T13:T92)</f>
        <v>4627</v>
      </c>
      <c r="E118" s="216">
        <v>0.18</v>
      </c>
      <c r="F118" s="80">
        <f t="shared" si="11"/>
        <v>832.86</v>
      </c>
      <c r="G118" s="80">
        <f t="shared" si="12"/>
        <v>5459.86</v>
      </c>
      <c r="H118" s="246" t="s">
        <v>256</v>
      </c>
      <c r="J118" s="245" t="s">
        <v>259</v>
      </c>
      <c r="L118" s="64"/>
      <c r="M118" s="79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/>
      <c r="AE118" s="61"/>
      <c r="AF118" s="61"/>
      <c r="AG118" s="61"/>
      <c r="AH118" s="61"/>
      <c r="AI118" s="61"/>
      <c r="AJ118" s="61"/>
      <c r="AK118" s="61"/>
      <c r="AL118" s="244"/>
    </row>
    <row r="119" spans="2:38" x14ac:dyDescent="0.3">
      <c r="B119" s="77" t="s">
        <v>234</v>
      </c>
      <c r="C119" s="77"/>
      <c r="D119" s="127">
        <f>SUM(U14:U92)</f>
        <v>6146</v>
      </c>
      <c r="E119" s="216">
        <v>0.18</v>
      </c>
      <c r="F119" s="80">
        <f t="shared" si="11"/>
        <v>1106.28</v>
      </c>
      <c r="G119" s="80">
        <f t="shared" si="12"/>
        <v>7252.28</v>
      </c>
      <c r="H119" s="246" t="s">
        <v>256</v>
      </c>
      <c r="J119" s="245" t="s">
        <v>260</v>
      </c>
      <c r="L119" s="64"/>
      <c r="M119" s="79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244"/>
    </row>
    <row r="120" spans="2:38" x14ac:dyDescent="0.3">
      <c r="B120" s="77" t="s">
        <v>235</v>
      </c>
      <c r="C120" s="77"/>
      <c r="D120" s="127">
        <f>SUM(V14:V92)</f>
        <v>6784</v>
      </c>
      <c r="E120" s="216">
        <v>0.18</v>
      </c>
      <c r="F120" s="80">
        <f t="shared" si="11"/>
        <v>1221.1199999999999</v>
      </c>
      <c r="G120" s="80">
        <f t="shared" si="12"/>
        <v>8005.12</v>
      </c>
      <c r="H120" s="246" t="s">
        <v>256</v>
      </c>
      <c r="J120" s="245" t="s">
        <v>261</v>
      </c>
      <c r="L120" s="64"/>
      <c r="M120" s="79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  <c r="AA120" s="61"/>
      <c r="AB120" s="61"/>
      <c r="AC120" s="61"/>
      <c r="AD120" s="61"/>
      <c r="AE120" s="61"/>
      <c r="AF120" s="61"/>
      <c r="AG120" s="61"/>
      <c r="AH120" s="61"/>
      <c r="AI120" s="61"/>
      <c r="AJ120" s="61"/>
      <c r="AK120" s="61"/>
      <c r="AL120" s="244"/>
    </row>
    <row r="121" spans="2:38" x14ac:dyDescent="0.3">
      <c r="B121" s="77" t="s">
        <v>236</v>
      </c>
      <c r="C121" s="77"/>
      <c r="D121" s="127">
        <f>SUM(W14:W92)</f>
        <v>6148</v>
      </c>
      <c r="E121" s="216">
        <v>0.18</v>
      </c>
      <c r="F121" s="80">
        <f t="shared" si="11"/>
        <v>1106.6399999999999</v>
      </c>
      <c r="G121" s="80">
        <f t="shared" si="12"/>
        <v>7254.6399999999994</v>
      </c>
      <c r="H121" s="245" t="s">
        <v>256</v>
      </c>
      <c r="I121" s="28"/>
      <c r="J121" s="64"/>
      <c r="L121" s="64"/>
      <c r="M121" s="79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  <c r="AA121" s="61"/>
      <c r="AB121" s="61"/>
      <c r="AC121" s="61"/>
      <c r="AD121" s="61"/>
      <c r="AE121" s="61"/>
      <c r="AF121" s="61"/>
      <c r="AG121" s="61"/>
      <c r="AH121" s="61"/>
      <c r="AI121" s="61"/>
      <c r="AJ121" s="61"/>
      <c r="AK121" s="61"/>
      <c r="AL121" s="244"/>
    </row>
    <row r="122" spans="2:38" x14ac:dyDescent="0.3">
      <c r="B122" s="77" t="s">
        <v>237</v>
      </c>
      <c r="C122" s="77"/>
      <c r="D122" s="127">
        <f>SUM(X14:X92)</f>
        <v>1100</v>
      </c>
      <c r="E122" s="216">
        <v>0.18</v>
      </c>
      <c r="F122" s="80">
        <f t="shared" si="11"/>
        <v>198</v>
      </c>
      <c r="G122" s="80">
        <f t="shared" si="12"/>
        <v>1298</v>
      </c>
      <c r="H122" s="245" t="s">
        <v>256</v>
      </c>
      <c r="I122" s="28"/>
      <c r="J122" s="64"/>
      <c r="L122" s="64"/>
      <c r="M122" s="79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  <c r="AA122" s="61"/>
      <c r="AB122" s="61"/>
      <c r="AC122" s="61"/>
      <c r="AD122" s="61"/>
      <c r="AE122" s="61"/>
      <c r="AF122" s="61"/>
      <c r="AG122" s="61"/>
      <c r="AH122" s="61"/>
      <c r="AI122" s="61"/>
      <c r="AJ122" s="61"/>
      <c r="AK122" s="61"/>
      <c r="AL122" s="244"/>
    </row>
    <row r="123" spans="2:38" x14ac:dyDescent="0.3">
      <c r="B123" s="77" t="s">
        <v>214</v>
      </c>
      <c r="C123" s="77"/>
      <c r="D123" s="127">
        <f>SUM(Y14:Y92)</f>
        <v>22533</v>
      </c>
      <c r="E123" s="216">
        <v>0.18</v>
      </c>
      <c r="F123" s="80">
        <f t="shared" si="11"/>
        <v>4055.94</v>
      </c>
      <c r="G123" s="80">
        <f t="shared" si="12"/>
        <v>26588.94</v>
      </c>
      <c r="H123" s="245" t="s">
        <v>256</v>
      </c>
      <c r="I123" s="28"/>
      <c r="J123" s="64"/>
      <c r="L123" s="64"/>
      <c r="M123" s="79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  <c r="AA123" s="61"/>
      <c r="AB123" s="61"/>
      <c r="AC123" s="61"/>
      <c r="AD123" s="61"/>
      <c r="AE123" s="61"/>
      <c r="AF123" s="61"/>
      <c r="AG123" s="61"/>
      <c r="AH123" s="61"/>
      <c r="AI123" s="61"/>
      <c r="AJ123" s="61"/>
      <c r="AK123" s="61"/>
      <c r="AL123" s="244"/>
    </row>
    <row r="124" spans="2:38" x14ac:dyDescent="0.3">
      <c r="B124" s="77" t="s">
        <v>238</v>
      </c>
      <c r="C124" s="77"/>
      <c r="D124" s="127">
        <f>SUM(Z14:Z92)</f>
        <v>3857</v>
      </c>
      <c r="E124" s="216">
        <v>0.18</v>
      </c>
      <c r="F124" s="80">
        <f t="shared" si="11"/>
        <v>694.26</v>
      </c>
      <c r="G124" s="80">
        <f t="shared" si="12"/>
        <v>4551.26</v>
      </c>
      <c r="H124" s="246" t="s">
        <v>256</v>
      </c>
      <c r="J124" s="245" t="s">
        <v>262</v>
      </c>
      <c r="L124" s="64"/>
      <c r="M124" s="79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  <c r="AA124" s="61"/>
      <c r="AB124" s="61"/>
      <c r="AC124" s="61"/>
      <c r="AD124" s="61"/>
      <c r="AE124" s="61"/>
      <c r="AF124" s="61"/>
      <c r="AG124" s="61"/>
      <c r="AH124" s="61"/>
      <c r="AI124" s="61"/>
      <c r="AJ124" s="61"/>
      <c r="AK124" s="61"/>
      <c r="AL124" s="244"/>
    </row>
    <row r="125" spans="2:38" x14ac:dyDescent="0.3">
      <c r="B125" s="77" t="s">
        <v>239</v>
      </c>
      <c r="C125" s="77"/>
      <c r="D125" s="127">
        <f>SUM(AA14:AA92)</f>
        <v>2025</v>
      </c>
      <c r="E125" s="216">
        <v>0.18</v>
      </c>
      <c r="F125" s="80">
        <f t="shared" si="11"/>
        <v>364.5</v>
      </c>
      <c r="G125" s="80">
        <f t="shared" si="12"/>
        <v>2389.5</v>
      </c>
      <c r="H125" s="245" t="s">
        <v>256</v>
      </c>
      <c r="I125" s="28"/>
      <c r="J125" s="64"/>
      <c r="L125" s="64"/>
      <c r="M125" s="79"/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  <c r="AA125" s="61"/>
      <c r="AB125" s="61"/>
      <c r="AC125" s="61"/>
      <c r="AD125" s="61"/>
      <c r="AE125" s="61"/>
      <c r="AF125" s="61"/>
      <c r="AG125" s="61"/>
      <c r="AH125" s="61"/>
      <c r="AI125" s="61"/>
      <c r="AJ125" s="61"/>
      <c r="AK125" s="61"/>
      <c r="AL125" s="244"/>
    </row>
    <row r="126" spans="2:38" x14ac:dyDescent="0.3">
      <c r="B126" s="77" t="s">
        <v>240</v>
      </c>
      <c r="C126" s="77"/>
      <c r="D126" s="127">
        <f>SUM(AB14:AB92)</f>
        <v>25423</v>
      </c>
      <c r="E126" s="216">
        <v>0.18</v>
      </c>
      <c r="F126" s="80">
        <f t="shared" si="11"/>
        <v>4576.1399999999994</v>
      </c>
      <c r="G126" s="80">
        <f t="shared" si="12"/>
        <v>29999.14</v>
      </c>
      <c r="H126" s="246" t="s">
        <v>256</v>
      </c>
      <c r="J126" s="245" t="s">
        <v>263</v>
      </c>
      <c r="L126" s="64"/>
      <c r="M126" s="79"/>
      <c r="N126" s="61"/>
      <c r="O126" s="61"/>
      <c r="P126" s="61"/>
      <c r="Q126" s="61"/>
      <c r="R126" s="61"/>
      <c r="S126" s="61"/>
      <c r="T126" s="61"/>
      <c r="U126" s="61"/>
      <c r="V126" s="61"/>
      <c r="W126" s="61"/>
      <c r="X126" s="61"/>
      <c r="Y126" s="61"/>
      <c r="Z126" s="61"/>
      <c r="AA126" s="61"/>
      <c r="AB126" s="61"/>
      <c r="AC126" s="61"/>
      <c r="AD126" s="61"/>
      <c r="AE126" s="61"/>
      <c r="AF126" s="61"/>
      <c r="AG126" s="61"/>
      <c r="AH126" s="61"/>
      <c r="AI126" s="61"/>
      <c r="AJ126" s="61"/>
      <c r="AK126" s="61"/>
      <c r="AL126" s="244"/>
    </row>
    <row r="127" spans="2:38" x14ac:dyDescent="0.3">
      <c r="B127" s="215" t="s">
        <v>245</v>
      </c>
      <c r="C127" s="77"/>
      <c r="D127" s="127">
        <f>SUM(AC14:AC92)</f>
        <v>0</v>
      </c>
      <c r="E127" s="216">
        <v>0.18</v>
      </c>
      <c r="F127" s="80">
        <f t="shared" si="11"/>
        <v>0</v>
      </c>
      <c r="G127" s="80">
        <f t="shared" si="12"/>
        <v>0</v>
      </c>
      <c r="H127" s="245" t="s">
        <v>256</v>
      </c>
      <c r="I127" s="28"/>
      <c r="J127" s="64"/>
      <c r="L127" s="64"/>
      <c r="M127" s="79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  <c r="AA127" s="61"/>
      <c r="AB127" s="61"/>
      <c r="AC127" s="61"/>
      <c r="AD127" s="61"/>
      <c r="AE127" s="61"/>
      <c r="AF127" s="61"/>
      <c r="AG127" s="61"/>
      <c r="AH127" s="61"/>
      <c r="AI127" s="61"/>
      <c r="AJ127" s="61"/>
      <c r="AK127" s="61"/>
      <c r="AL127" s="244"/>
    </row>
    <row r="128" spans="2:38" x14ac:dyDescent="0.3">
      <c r="B128" s="77" t="s">
        <v>241</v>
      </c>
      <c r="C128" s="77"/>
      <c r="D128" s="127">
        <f>SUM(AD14:AD92)</f>
        <v>10593</v>
      </c>
      <c r="E128" s="216">
        <v>0.18</v>
      </c>
      <c r="F128" s="80">
        <f t="shared" si="11"/>
        <v>1906.74</v>
      </c>
      <c r="G128" s="80">
        <f t="shared" si="12"/>
        <v>12499.74</v>
      </c>
      <c r="H128" s="245" t="s">
        <v>256</v>
      </c>
      <c r="I128" s="28"/>
      <c r="J128" s="64"/>
      <c r="L128" s="64"/>
      <c r="M128" s="79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  <c r="AA128" s="61"/>
      <c r="AB128" s="61"/>
      <c r="AC128" s="61"/>
      <c r="AD128" s="61"/>
      <c r="AE128" s="61"/>
      <c r="AF128" s="61"/>
      <c r="AG128" s="61"/>
      <c r="AH128" s="61"/>
      <c r="AI128" s="61"/>
      <c r="AJ128" s="61"/>
      <c r="AK128" s="61"/>
      <c r="AL128" s="244"/>
    </row>
    <row r="129" spans="1:38" x14ac:dyDescent="0.3">
      <c r="B129" s="77" t="s">
        <v>242</v>
      </c>
      <c r="C129" s="77"/>
      <c r="D129" s="127">
        <f>SUM(AE14:AE92)</f>
        <v>42372</v>
      </c>
      <c r="E129" s="216">
        <v>0.18</v>
      </c>
      <c r="F129" s="80">
        <f t="shared" si="11"/>
        <v>7626.96</v>
      </c>
      <c r="G129" s="80">
        <f t="shared" si="12"/>
        <v>49998.96</v>
      </c>
      <c r="H129" s="246" t="s">
        <v>256</v>
      </c>
      <c r="J129" s="245" t="s">
        <v>264</v>
      </c>
      <c r="L129" s="64"/>
      <c r="M129" s="79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244"/>
    </row>
    <row r="130" spans="1:38" x14ac:dyDescent="0.3">
      <c r="B130" s="77" t="s">
        <v>221</v>
      </c>
      <c r="C130" s="77"/>
      <c r="D130" s="127">
        <f>SUM(AF14:AF92)</f>
        <v>23305</v>
      </c>
      <c r="E130" s="216">
        <v>0.18</v>
      </c>
      <c r="F130" s="80">
        <f t="shared" si="11"/>
        <v>4194.8999999999996</v>
      </c>
      <c r="G130" s="80">
        <f t="shared" si="12"/>
        <v>27499.9</v>
      </c>
      <c r="H130" s="245" t="s">
        <v>256</v>
      </c>
      <c r="I130" s="28"/>
      <c r="J130" s="64"/>
      <c r="L130" s="64"/>
      <c r="M130" s="79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244"/>
    </row>
    <row r="131" spans="1:38" x14ac:dyDescent="0.3">
      <c r="B131" s="77" t="s">
        <v>243</v>
      </c>
      <c r="C131" s="77"/>
      <c r="D131" s="127">
        <f>SUM(AG14:AG92)</f>
        <v>3694</v>
      </c>
      <c r="E131" s="216">
        <v>0.18</v>
      </c>
      <c r="F131" s="80">
        <f t="shared" si="11"/>
        <v>664.92</v>
      </c>
      <c r="G131" s="80">
        <f t="shared" si="12"/>
        <v>4358.92</v>
      </c>
      <c r="H131" s="245" t="s">
        <v>290</v>
      </c>
      <c r="I131" s="28"/>
      <c r="J131" s="64"/>
      <c r="L131" s="64"/>
      <c r="M131" s="79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  <c r="AA131" s="61"/>
      <c r="AB131" s="61"/>
      <c r="AC131" s="61"/>
      <c r="AD131" s="61"/>
      <c r="AE131" s="61"/>
      <c r="AF131" s="61"/>
      <c r="AG131" s="61"/>
      <c r="AH131" s="61"/>
      <c r="AI131" s="61"/>
      <c r="AJ131" s="61"/>
      <c r="AK131" s="61"/>
      <c r="AL131" s="244"/>
    </row>
    <row r="132" spans="1:38" x14ac:dyDescent="0.3">
      <c r="B132" s="77" t="s">
        <v>244</v>
      </c>
      <c r="C132" s="77"/>
      <c r="D132" s="127">
        <f>SUM(AH14:AH92)</f>
        <v>3890</v>
      </c>
      <c r="E132" s="216">
        <v>0.18</v>
      </c>
      <c r="F132" s="80">
        <f t="shared" si="11"/>
        <v>700.19999999999993</v>
      </c>
      <c r="G132" s="80">
        <f t="shared" si="12"/>
        <v>4590.2</v>
      </c>
      <c r="H132" s="245" t="s">
        <v>256</v>
      </c>
      <c r="I132" s="28"/>
      <c r="J132" s="64"/>
      <c r="L132" s="64"/>
      <c r="M132" s="79"/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  <c r="AA132" s="61"/>
      <c r="AB132" s="61"/>
      <c r="AC132" s="61"/>
      <c r="AD132" s="61"/>
      <c r="AE132" s="61"/>
      <c r="AF132" s="61"/>
      <c r="AG132" s="61"/>
      <c r="AH132" s="61"/>
      <c r="AI132" s="61"/>
      <c r="AJ132" s="61"/>
      <c r="AK132" s="61"/>
      <c r="AL132" s="244"/>
    </row>
    <row r="133" spans="1:38" x14ac:dyDescent="0.3">
      <c r="B133" s="77" t="s">
        <v>224</v>
      </c>
      <c r="C133" s="77"/>
      <c r="D133" s="127">
        <f>SUM(AI14:AI92)</f>
        <v>56029</v>
      </c>
      <c r="E133" s="216">
        <v>0.18</v>
      </c>
      <c r="F133" s="80">
        <f t="shared" si="11"/>
        <v>10085.219999999999</v>
      </c>
      <c r="G133" s="80">
        <f t="shared" si="12"/>
        <v>66114.22</v>
      </c>
      <c r="H133" s="246" t="s">
        <v>256</v>
      </c>
      <c r="J133" s="245" t="s">
        <v>265</v>
      </c>
      <c r="L133" s="64"/>
      <c r="M133" s="79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  <c r="Z133" s="61"/>
      <c r="AA133" s="61"/>
      <c r="AB133" s="61"/>
      <c r="AC133" s="61"/>
      <c r="AD133" s="61"/>
      <c r="AE133" s="61"/>
      <c r="AF133" s="61"/>
      <c r="AG133" s="61"/>
      <c r="AH133" s="61"/>
      <c r="AI133" s="61"/>
      <c r="AJ133" s="61"/>
      <c r="AK133" s="61"/>
      <c r="AL133" s="244"/>
    </row>
    <row r="134" spans="1:38" x14ac:dyDescent="0.3">
      <c r="B134" s="77" t="s">
        <v>225</v>
      </c>
      <c r="C134" s="77"/>
      <c r="D134" s="127">
        <f>SUM(AJ14:AJ92)</f>
        <v>3294</v>
      </c>
      <c r="E134" s="216">
        <v>0.18</v>
      </c>
      <c r="F134" s="80">
        <f t="shared" si="11"/>
        <v>592.91999999999996</v>
      </c>
      <c r="G134" s="80">
        <f t="shared" si="12"/>
        <v>3886.92</v>
      </c>
      <c r="H134" s="245" t="s">
        <v>292</v>
      </c>
      <c r="I134" s="28"/>
      <c r="J134" s="63"/>
      <c r="K134" s="64"/>
      <c r="L134" s="64"/>
      <c r="M134" s="79"/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1"/>
      <c r="Y134" s="61"/>
      <c r="Z134" s="61"/>
      <c r="AA134" s="61"/>
      <c r="AB134" s="61"/>
      <c r="AC134" s="61"/>
      <c r="AD134" s="61"/>
      <c r="AE134" s="61"/>
      <c r="AF134" s="61"/>
      <c r="AG134" s="61"/>
      <c r="AH134" s="61"/>
      <c r="AI134" s="61"/>
      <c r="AJ134" s="61"/>
      <c r="AK134" s="61"/>
      <c r="AL134" s="244"/>
    </row>
    <row r="135" spans="1:38" x14ac:dyDescent="0.3">
      <c r="B135" s="215" t="s">
        <v>226</v>
      </c>
      <c r="C135" s="77"/>
      <c r="D135" s="127">
        <f>SUM(AK14:AK92)</f>
        <v>0</v>
      </c>
      <c r="E135" s="216">
        <v>0.18</v>
      </c>
      <c r="F135" s="80">
        <f t="shared" si="11"/>
        <v>0</v>
      </c>
      <c r="G135" s="80">
        <f t="shared" si="12"/>
        <v>0</v>
      </c>
      <c r="H135" s="245" t="s">
        <v>256</v>
      </c>
      <c r="I135" s="28"/>
      <c r="J135" s="63"/>
      <c r="K135" s="64"/>
      <c r="L135" s="64"/>
      <c r="M135" s="79"/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1"/>
      <c r="Y135" s="61"/>
      <c r="Z135" s="61"/>
      <c r="AA135" s="61"/>
      <c r="AB135" s="61"/>
      <c r="AC135" s="61"/>
      <c r="AD135" s="61"/>
      <c r="AE135" s="61"/>
      <c r="AF135" s="61"/>
      <c r="AG135" s="61"/>
      <c r="AH135" s="61"/>
      <c r="AI135" s="61"/>
      <c r="AJ135" s="61"/>
      <c r="AK135" s="61"/>
      <c r="AL135" s="244"/>
    </row>
    <row r="136" spans="1:38" ht="17.25" thickBot="1" x14ac:dyDescent="0.35">
      <c r="A136" s="108"/>
      <c r="B136" s="109"/>
      <c r="C136" s="109"/>
      <c r="D136" s="128"/>
      <c r="E136" s="110"/>
      <c r="F136" s="217"/>
      <c r="G136" s="59"/>
      <c r="H136" s="109"/>
      <c r="I136" s="77"/>
      <c r="K136" s="64"/>
      <c r="L136" s="64"/>
      <c r="M136" s="79"/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  <c r="AA136" s="61"/>
      <c r="AB136" s="61"/>
      <c r="AC136" s="61"/>
      <c r="AD136" s="61"/>
      <c r="AE136" s="61"/>
      <c r="AF136" s="61"/>
      <c r="AG136" s="61"/>
      <c r="AH136" s="61"/>
      <c r="AI136" s="61"/>
      <c r="AJ136" s="61"/>
      <c r="AK136" s="61"/>
      <c r="AL136" s="244"/>
    </row>
    <row r="137" spans="1:38" ht="17.25" thickBot="1" x14ac:dyDescent="0.35">
      <c r="B137" s="77" t="s">
        <v>175</v>
      </c>
      <c r="D137" s="80">
        <f>SUM(D102:D136)</f>
        <v>1237223</v>
      </c>
      <c r="E137" s="81"/>
      <c r="F137" s="80">
        <f>SUM(F102:F136)</f>
        <v>222700.13999999998</v>
      </c>
      <c r="G137" s="248">
        <f>SUM(G102:G136)</f>
        <v>1459923.1399999997</v>
      </c>
      <c r="H137" s="245" t="s">
        <v>291</v>
      </c>
      <c r="I137" s="28"/>
      <c r="J137" s="63"/>
      <c r="K137" s="64"/>
      <c r="L137" s="64"/>
      <c r="M137" s="65"/>
      <c r="N137" s="61"/>
      <c r="O137" s="61"/>
      <c r="P137" s="61"/>
      <c r="Q137" s="61"/>
      <c r="R137" s="61"/>
      <c r="S137" s="61"/>
      <c r="T137" s="61"/>
      <c r="U137" s="61"/>
      <c r="V137" s="61"/>
      <c r="W137" s="61"/>
      <c r="X137" s="61"/>
      <c r="Y137" s="61"/>
      <c r="Z137" s="61"/>
      <c r="AA137" s="61"/>
      <c r="AB137" s="61"/>
      <c r="AC137" s="61"/>
      <c r="AD137" s="61"/>
      <c r="AE137" s="61"/>
      <c r="AF137" s="61"/>
      <c r="AG137" s="61"/>
      <c r="AH137" s="61"/>
      <c r="AI137" s="61"/>
      <c r="AJ137" s="61"/>
      <c r="AK137" s="61"/>
      <c r="AL137" s="244"/>
    </row>
    <row r="138" spans="1:38" x14ac:dyDescent="0.3">
      <c r="E138" s="61"/>
      <c r="F138" s="62"/>
      <c r="G138" s="80"/>
      <c r="J138" s="82"/>
      <c r="M138" s="205"/>
      <c r="N138" s="218"/>
      <c r="O138" s="218"/>
      <c r="P138" s="218"/>
      <c r="Q138" s="218"/>
      <c r="R138" s="218"/>
      <c r="S138" s="218"/>
      <c r="T138" s="218"/>
      <c r="U138" s="218"/>
      <c r="V138" s="218"/>
      <c r="W138" s="218"/>
      <c r="X138" s="218"/>
      <c r="Y138" s="218"/>
      <c r="Z138" s="218"/>
      <c r="AA138" s="218"/>
      <c r="AB138" s="218"/>
      <c r="AC138" s="218"/>
      <c r="AD138" s="218"/>
      <c r="AE138" s="218"/>
      <c r="AF138" s="218"/>
      <c r="AG138" s="218"/>
      <c r="AH138" s="218"/>
      <c r="AI138" s="218"/>
      <c r="AJ138" s="218"/>
      <c r="AK138" s="218"/>
      <c r="AL138" s="218"/>
    </row>
    <row r="139" spans="1:38" ht="15" customHeight="1" x14ac:dyDescent="0.3">
      <c r="E139" s="61"/>
      <c r="F139" s="62"/>
      <c r="J139" s="82"/>
      <c r="M139" s="205"/>
      <c r="N139" s="206" t="s">
        <v>9</v>
      </c>
      <c r="O139" s="206" t="s">
        <v>9</v>
      </c>
      <c r="P139" s="206" t="s">
        <v>9</v>
      </c>
      <c r="Q139" s="206" t="s">
        <v>9</v>
      </c>
      <c r="R139" s="206" t="s">
        <v>9</v>
      </c>
      <c r="S139" s="206" t="s">
        <v>9</v>
      </c>
      <c r="T139" s="206" t="s">
        <v>9</v>
      </c>
      <c r="U139" s="206" t="s">
        <v>9</v>
      </c>
      <c r="V139" s="206" t="s">
        <v>9</v>
      </c>
      <c r="W139" s="206" t="s">
        <v>9</v>
      </c>
      <c r="X139" s="206" t="s">
        <v>9</v>
      </c>
      <c r="Y139" s="206" t="s">
        <v>9</v>
      </c>
      <c r="Z139" s="206" t="s">
        <v>9</v>
      </c>
      <c r="AA139" s="206" t="s">
        <v>9</v>
      </c>
      <c r="AB139" s="206" t="s">
        <v>9</v>
      </c>
      <c r="AC139" s="206" t="s">
        <v>9</v>
      </c>
      <c r="AD139" s="206" t="s">
        <v>9</v>
      </c>
      <c r="AE139" s="206" t="s">
        <v>9</v>
      </c>
      <c r="AF139" s="206" t="s">
        <v>9</v>
      </c>
      <c r="AG139" s="206" t="s">
        <v>9</v>
      </c>
      <c r="AH139" s="206" t="s">
        <v>9</v>
      </c>
      <c r="AI139" s="206" t="s">
        <v>9</v>
      </c>
      <c r="AJ139" s="206" t="s">
        <v>9</v>
      </c>
      <c r="AK139" s="206" t="s">
        <v>9</v>
      </c>
      <c r="AL139" s="206" t="s">
        <v>9</v>
      </c>
    </row>
  </sheetData>
  <mergeCells count="23">
    <mergeCell ref="A1:AL1"/>
    <mergeCell ref="AM15:AM31"/>
    <mergeCell ref="AM32:AM33"/>
    <mergeCell ref="AM34:AM35"/>
    <mergeCell ref="AM36:AM37"/>
    <mergeCell ref="B5:B6"/>
    <mergeCell ref="A3:B3"/>
    <mergeCell ref="AM85:AM90"/>
    <mergeCell ref="AM91:AM92"/>
    <mergeCell ref="J4:K4"/>
    <mergeCell ref="D35:E35"/>
    <mergeCell ref="A100:G100"/>
    <mergeCell ref="AM38:AM42"/>
    <mergeCell ref="AM43:AM45"/>
    <mergeCell ref="AM46:AM50"/>
    <mergeCell ref="AM51:AM62"/>
    <mergeCell ref="AM63:AM68"/>
    <mergeCell ref="AM69:AM71"/>
    <mergeCell ref="AM77:AM78"/>
    <mergeCell ref="AM79:AM84"/>
    <mergeCell ref="E78:F78"/>
    <mergeCell ref="E50:F50"/>
    <mergeCell ref="E45:F45"/>
  </mergeCells>
  <phoneticPr fontId="0" type="noConversion"/>
  <printOptions horizontalCentered="1" verticalCentered="1"/>
  <pageMargins left="0.7" right="0.45" top="0.25" bottom="0.25" header="0.3" footer="0.3"/>
  <pageSetup scale="18" orientation="landscape" r:id="rId1"/>
  <headerFooter alignWithMargins="0"/>
  <rowBreaks count="1" manualBreakCount="1">
    <brk id="94" max="36" man="1"/>
  </rowBreaks>
  <ignoredErrors>
    <ignoredError sqref="A32 A36 A43:A44 A72:A74 A81:A83 A79 A87:A89 A85 A91:A92 A15 A26:A29 A38:A41 A17:A24 A51 A57:A61 A67 A48:A49 A46 A63:A65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3" tint="-0.249977111117893"/>
  </sheetPr>
  <dimension ref="A1:HC89"/>
  <sheetViews>
    <sheetView zoomScaleNormal="100" workbookViewId="0">
      <selection activeCell="D13" sqref="D13"/>
    </sheetView>
  </sheetViews>
  <sheetFormatPr defaultColWidth="9.140625" defaultRowHeight="13.5" x14ac:dyDescent="0.25"/>
  <cols>
    <col min="1" max="1" width="7.28515625" style="52" bestFit="1" customWidth="1"/>
    <col min="2" max="2" width="33.5703125" style="52" customWidth="1"/>
    <col min="3" max="3" width="2.28515625" style="52" customWidth="1"/>
    <col min="4" max="4" width="17.7109375" style="97" bestFit="1" customWidth="1"/>
    <col min="5" max="5" width="14.7109375" style="169" bestFit="1" customWidth="1"/>
    <col min="6" max="6" width="14.7109375" style="52" bestFit="1" customWidth="1"/>
    <col min="7" max="7" width="19" style="52" customWidth="1"/>
    <col min="8" max="8" width="17.42578125" style="52" customWidth="1"/>
    <col min="9" max="9" width="9.140625" style="52"/>
    <col min="10" max="10" width="14.42578125" style="52" customWidth="1"/>
    <col min="11" max="11" width="13.28515625" style="52" customWidth="1"/>
    <col min="12" max="12" width="14.42578125" style="52" customWidth="1"/>
    <col min="13" max="16384" width="9.140625" style="52"/>
  </cols>
  <sheetData>
    <row r="1" spans="1:211" x14ac:dyDescent="0.25">
      <c r="A1" s="144" t="s">
        <v>12</v>
      </c>
      <c r="B1" s="145" t="s">
        <v>13</v>
      </c>
      <c r="C1" s="145"/>
      <c r="D1" s="146" t="s">
        <v>14</v>
      </c>
      <c r="E1" s="147" t="s">
        <v>6</v>
      </c>
      <c r="F1" s="145" t="s">
        <v>15</v>
      </c>
      <c r="G1" s="145" t="s">
        <v>16</v>
      </c>
      <c r="H1" s="145" t="s">
        <v>17</v>
      </c>
      <c r="I1" s="148"/>
      <c r="J1" s="145" t="s">
        <v>55</v>
      </c>
      <c r="K1" s="145" t="s">
        <v>18</v>
      </c>
      <c r="L1" s="149" t="s">
        <v>49</v>
      </c>
    </row>
    <row r="2" spans="1:211" x14ac:dyDescent="0.25">
      <c r="A2" s="267" t="s">
        <v>108</v>
      </c>
      <c r="B2" s="268"/>
      <c r="C2" s="142"/>
      <c r="D2" s="142"/>
      <c r="E2" s="142"/>
      <c r="F2" s="142"/>
      <c r="G2" s="142"/>
      <c r="H2" s="269" t="s">
        <v>7</v>
      </c>
      <c r="I2" s="269"/>
      <c r="J2" s="143">
        <f>SUM(J3:J3)</f>
        <v>0</v>
      </c>
      <c r="K2" s="142"/>
      <c r="L2" s="150"/>
    </row>
    <row r="3" spans="1:211" ht="17.25" thickBot="1" x14ac:dyDescent="0.35">
      <c r="A3" s="151">
        <v>21.05</v>
      </c>
      <c r="B3" s="152" t="s">
        <v>90</v>
      </c>
      <c r="C3" s="153"/>
      <c r="D3" s="154"/>
      <c r="E3" s="153"/>
      <c r="F3" s="153"/>
      <c r="G3" s="153"/>
      <c r="H3" s="153"/>
      <c r="I3" s="153"/>
      <c r="J3" s="153">
        <f>SUM(D3:H3)</f>
        <v>0</v>
      </c>
      <c r="K3" s="155"/>
      <c r="L3" s="156"/>
    </row>
    <row r="4" spans="1:211" ht="12.75" customHeight="1" x14ac:dyDescent="0.25">
      <c r="D4" s="52"/>
      <c r="E4" s="52"/>
    </row>
    <row r="5" spans="1:211" ht="38.25" customHeight="1" x14ac:dyDescent="0.25">
      <c r="A5" s="157" t="s">
        <v>12</v>
      </c>
      <c r="B5" s="139" t="s">
        <v>108</v>
      </c>
      <c r="C5" s="158"/>
      <c r="D5" s="140"/>
      <c r="E5" s="140"/>
      <c r="F5" s="140"/>
      <c r="G5" s="140"/>
      <c r="H5" s="140"/>
      <c r="I5" s="140"/>
      <c r="J5" s="140"/>
      <c r="K5" s="140"/>
      <c r="L5" s="141"/>
    </row>
    <row r="6" spans="1:211" ht="3.75" customHeight="1" x14ac:dyDescent="0.25">
      <c r="D6" s="52"/>
      <c r="E6" s="52"/>
    </row>
    <row r="7" spans="1:211" ht="12.75" customHeight="1" x14ac:dyDescent="0.25">
      <c r="A7" s="183">
        <v>21.05</v>
      </c>
      <c r="B7" s="185" t="s">
        <v>90</v>
      </c>
      <c r="C7" s="182"/>
      <c r="D7" s="182"/>
      <c r="E7" s="182"/>
      <c r="F7" s="182"/>
      <c r="G7" s="182"/>
      <c r="H7" s="182"/>
      <c r="I7" s="184"/>
      <c r="J7" s="184"/>
      <c r="K7" s="184"/>
      <c r="L7" s="184"/>
    </row>
    <row r="8" spans="1:211" ht="12.75" customHeight="1" x14ac:dyDescent="0.25">
      <c r="D8" s="186"/>
      <c r="F8" s="187"/>
      <c r="G8" s="160"/>
    </row>
    <row r="9" spans="1:211" ht="12.75" customHeight="1" x14ac:dyDescent="0.25">
      <c r="A9" s="137"/>
      <c r="B9" s="137"/>
      <c r="C9" s="137"/>
      <c r="D9" s="88"/>
      <c r="E9" s="163"/>
      <c r="F9" s="137"/>
      <c r="G9" s="137"/>
    </row>
    <row r="10" spans="1:211" x14ac:dyDescent="0.25">
      <c r="E10" s="166"/>
      <c r="F10" s="97"/>
      <c r="G10" s="97"/>
    </row>
    <row r="11" spans="1:211" s="170" customFormat="1" ht="12.75" customHeight="1" x14ac:dyDescent="0.25">
      <c r="A11" s="52"/>
      <c r="B11" s="137"/>
      <c r="C11" s="52"/>
      <c r="D11" s="97"/>
      <c r="E11" s="166"/>
      <c r="F11" s="97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2"/>
      <c r="CQ11" s="52"/>
      <c r="CR11" s="52"/>
      <c r="CS11" s="52"/>
      <c r="CT11" s="52"/>
      <c r="CU11" s="52"/>
      <c r="CV11" s="52"/>
      <c r="CW11" s="52"/>
      <c r="CX11" s="52"/>
      <c r="CY11" s="52"/>
      <c r="CZ11" s="52"/>
      <c r="DA11" s="52"/>
      <c r="DB11" s="52"/>
      <c r="DC11" s="52"/>
      <c r="DD11" s="52"/>
      <c r="DE11" s="52"/>
      <c r="DF11" s="52"/>
      <c r="DG11" s="52"/>
      <c r="DH11" s="52"/>
      <c r="DI11" s="52"/>
      <c r="DJ11" s="52"/>
      <c r="DK11" s="52"/>
      <c r="DL11" s="52"/>
      <c r="DM11" s="52"/>
      <c r="DN11" s="52"/>
      <c r="DO11" s="52"/>
      <c r="DP11" s="52"/>
      <c r="DQ11" s="52"/>
      <c r="DR11" s="52"/>
      <c r="DS11" s="52"/>
      <c r="DT11" s="52"/>
      <c r="DU11" s="52"/>
      <c r="DV11" s="52"/>
      <c r="DW11" s="52"/>
      <c r="DX11" s="52"/>
      <c r="DY11" s="52"/>
      <c r="DZ11" s="52"/>
      <c r="EA11" s="52"/>
      <c r="EB11" s="52"/>
      <c r="EC11" s="52"/>
      <c r="ED11" s="52"/>
      <c r="EE11" s="52"/>
      <c r="EF11" s="52"/>
      <c r="EG11" s="52"/>
      <c r="EH11" s="52"/>
      <c r="EI11" s="52"/>
      <c r="EJ11" s="52"/>
      <c r="EK11" s="52"/>
      <c r="EL11" s="52"/>
      <c r="EM11" s="52"/>
      <c r="EN11" s="52"/>
      <c r="EO11" s="52"/>
      <c r="EP11" s="52"/>
      <c r="EQ11" s="52"/>
      <c r="ER11" s="52"/>
      <c r="ES11" s="52"/>
      <c r="ET11" s="52"/>
      <c r="EU11" s="52"/>
      <c r="EV11" s="52"/>
      <c r="EW11" s="52"/>
      <c r="EX11" s="52"/>
      <c r="EY11" s="52"/>
      <c r="EZ11" s="52"/>
      <c r="FA11" s="52"/>
      <c r="FB11" s="52"/>
      <c r="FC11" s="52"/>
      <c r="FD11" s="52"/>
      <c r="FE11" s="52"/>
      <c r="FF11" s="52"/>
      <c r="FG11" s="52"/>
      <c r="FH11" s="52"/>
      <c r="FI11" s="52"/>
      <c r="FJ11" s="52"/>
      <c r="FK11" s="52"/>
      <c r="FL11" s="52"/>
      <c r="FM11" s="52"/>
      <c r="FN11" s="52"/>
      <c r="FO11" s="52"/>
      <c r="FP11" s="52"/>
      <c r="FQ11" s="52"/>
      <c r="FR11" s="52"/>
      <c r="FS11" s="52"/>
      <c r="FT11" s="52"/>
      <c r="FU11" s="52"/>
      <c r="FV11" s="52"/>
      <c r="FW11" s="52"/>
      <c r="FX11" s="52"/>
      <c r="FY11" s="52"/>
      <c r="FZ11" s="52"/>
      <c r="GA11" s="52"/>
      <c r="GB11" s="52"/>
      <c r="GC11" s="52"/>
      <c r="GD11" s="52"/>
      <c r="GE11" s="52"/>
      <c r="GF11" s="52"/>
      <c r="GG11" s="52"/>
      <c r="GH11" s="52"/>
      <c r="GI11" s="52"/>
      <c r="GJ11" s="52"/>
      <c r="GK11" s="52"/>
      <c r="GL11" s="52"/>
      <c r="GM11" s="52"/>
      <c r="GN11" s="52"/>
      <c r="GO11" s="52"/>
      <c r="GP11" s="52"/>
      <c r="GQ11" s="52"/>
      <c r="GR11" s="52"/>
      <c r="GS11" s="52"/>
      <c r="GT11" s="52"/>
      <c r="GU11" s="52"/>
      <c r="GV11" s="52"/>
      <c r="GW11" s="52"/>
      <c r="GX11" s="52"/>
      <c r="GY11" s="52"/>
      <c r="GZ11" s="52"/>
      <c r="HA11" s="52"/>
      <c r="HB11" s="52"/>
      <c r="HC11" s="52"/>
    </row>
    <row r="12" spans="1:211" x14ac:dyDescent="0.25">
      <c r="B12" s="167"/>
      <c r="E12" s="159"/>
      <c r="F12" s="97"/>
    </row>
    <row r="13" spans="1:211" x14ac:dyDescent="0.25">
      <c r="B13" s="167"/>
      <c r="E13" s="138"/>
      <c r="F13" s="160"/>
      <c r="G13" s="160"/>
    </row>
    <row r="14" spans="1:211" x14ac:dyDescent="0.25">
      <c r="B14" s="167"/>
      <c r="E14" s="138"/>
      <c r="F14" s="160"/>
      <c r="G14" s="160"/>
    </row>
    <row r="15" spans="1:211" x14ac:dyDescent="0.25">
      <c r="B15" s="167"/>
      <c r="E15" s="138"/>
      <c r="F15" s="160"/>
      <c r="G15" s="160"/>
    </row>
    <row r="16" spans="1:211" x14ac:dyDescent="0.25">
      <c r="B16" s="167"/>
      <c r="E16" s="138"/>
      <c r="F16" s="160"/>
      <c r="G16" s="160"/>
    </row>
    <row r="17" spans="2:7" x14ac:dyDescent="0.25">
      <c r="B17" s="167"/>
      <c r="E17" s="138"/>
      <c r="F17" s="160"/>
      <c r="G17" s="160"/>
    </row>
    <row r="18" spans="2:7" x14ac:dyDescent="0.25">
      <c r="B18" s="167"/>
      <c r="E18" s="138"/>
      <c r="F18" s="160"/>
      <c r="G18" s="160"/>
    </row>
    <row r="19" spans="2:7" x14ac:dyDescent="0.25">
      <c r="B19" s="167"/>
      <c r="E19" s="159"/>
      <c r="F19" s="97"/>
    </row>
    <row r="20" spans="2:7" x14ac:dyDescent="0.25">
      <c r="B20" s="167"/>
      <c r="E20" s="159"/>
      <c r="F20" s="97"/>
    </row>
    <row r="21" spans="2:7" x14ac:dyDescent="0.25">
      <c r="B21" s="167"/>
      <c r="E21" s="138"/>
      <c r="F21" s="160"/>
      <c r="G21" s="160"/>
    </row>
    <row r="22" spans="2:7" x14ac:dyDescent="0.25">
      <c r="B22" s="167"/>
      <c r="E22" s="138"/>
      <c r="F22" s="160"/>
      <c r="G22" s="160"/>
    </row>
    <row r="23" spans="2:7" x14ac:dyDescent="0.25">
      <c r="B23" s="167"/>
      <c r="E23" s="138"/>
      <c r="F23" s="160"/>
      <c r="G23" s="160"/>
    </row>
    <row r="24" spans="2:7" x14ac:dyDescent="0.25">
      <c r="E24" s="138"/>
      <c r="F24" s="160"/>
      <c r="G24" s="160"/>
    </row>
    <row r="25" spans="2:7" x14ac:dyDescent="0.25">
      <c r="E25" s="138"/>
      <c r="F25" s="160"/>
      <c r="G25" s="160"/>
    </row>
    <row r="26" spans="2:7" x14ac:dyDescent="0.25">
      <c r="D26" s="52"/>
      <c r="E26" s="52"/>
      <c r="F26" s="41"/>
      <c r="G26" s="164"/>
    </row>
    <row r="27" spans="2:7" x14ac:dyDescent="0.25">
      <c r="B27" s="167"/>
      <c r="E27" s="138"/>
    </row>
    <row r="28" spans="2:7" x14ac:dyDescent="0.25">
      <c r="E28" s="138"/>
      <c r="G28" s="160"/>
    </row>
    <row r="29" spans="2:7" x14ac:dyDescent="0.25">
      <c r="E29" s="138"/>
      <c r="G29" s="160"/>
    </row>
    <row r="30" spans="2:7" x14ac:dyDescent="0.25">
      <c r="E30" s="138"/>
      <c r="G30" s="160"/>
    </row>
    <row r="31" spans="2:7" x14ac:dyDescent="0.25">
      <c r="E31" s="138"/>
      <c r="G31" s="160"/>
    </row>
    <row r="32" spans="2:7" x14ac:dyDescent="0.25">
      <c r="E32" s="138"/>
      <c r="G32" s="160"/>
    </row>
    <row r="33" spans="2:7" x14ac:dyDescent="0.25">
      <c r="E33" s="138"/>
      <c r="G33" s="160"/>
    </row>
    <row r="34" spans="2:7" x14ac:dyDescent="0.25">
      <c r="E34" s="138"/>
      <c r="G34" s="160"/>
    </row>
    <row r="35" spans="2:7" x14ac:dyDescent="0.25">
      <c r="B35" s="167"/>
      <c r="E35" s="138"/>
    </row>
    <row r="36" spans="2:7" x14ac:dyDescent="0.25">
      <c r="E36" s="138"/>
      <c r="G36" s="160"/>
    </row>
    <row r="37" spans="2:7" x14ac:dyDescent="0.25">
      <c r="E37" s="138"/>
      <c r="G37" s="160"/>
    </row>
    <row r="38" spans="2:7" x14ac:dyDescent="0.25">
      <c r="E38" s="138"/>
      <c r="G38" s="160"/>
    </row>
    <row r="39" spans="2:7" x14ac:dyDescent="0.25">
      <c r="E39" s="138"/>
      <c r="G39" s="160"/>
    </row>
    <row r="40" spans="2:7" x14ac:dyDescent="0.25">
      <c r="E40" s="138"/>
      <c r="G40" s="160"/>
    </row>
    <row r="41" spans="2:7" x14ac:dyDescent="0.25">
      <c r="B41" s="167"/>
      <c r="E41" s="138"/>
    </row>
    <row r="42" spans="2:7" x14ac:dyDescent="0.25">
      <c r="E42" s="138"/>
      <c r="G42" s="160"/>
    </row>
    <row r="43" spans="2:7" x14ac:dyDescent="0.25">
      <c r="E43" s="138"/>
      <c r="G43" s="160"/>
    </row>
    <row r="44" spans="2:7" x14ac:dyDescent="0.25">
      <c r="E44" s="138"/>
      <c r="G44" s="160"/>
    </row>
    <row r="45" spans="2:7" x14ac:dyDescent="0.25">
      <c r="E45" s="138"/>
      <c r="G45" s="160"/>
    </row>
    <row r="46" spans="2:7" x14ac:dyDescent="0.25">
      <c r="E46" s="138"/>
      <c r="G46" s="160"/>
    </row>
    <row r="47" spans="2:7" x14ac:dyDescent="0.25">
      <c r="E47" s="138"/>
      <c r="G47" s="160"/>
    </row>
    <row r="48" spans="2:7" x14ac:dyDescent="0.25">
      <c r="E48" s="138"/>
      <c r="G48" s="160"/>
    </row>
    <row r="49" spans="1:211" x14ac:dyDescent="0.25">
      <c r="E49" s="138"/>
      <c r="G49" s="160"/>
    </row>
    <row r="50" spans="1:211" x14ac:dyDescent="0.25">
      <c r="B50" s="167"/>
      <c r="E50" s="138"/>
    </row>
    <row r="51" spans="1:211" x14ac:dyDescent="0.25">
      <c r="E51" s="138"/>
      <c r="G51" s="160"/>
    </row>
    <row r="52" spans="1:211" x14ac:dyDescent="0.25">
      <c r="E52" s="138"/>
      <c r="G52" s="160"/>
    </row>
    <row r="53" spans="1:211" x14ac:dyDescent="0.25">
      <c r="E53" s="138"/>
      <c r="G53" s="160"/>
    </row>
    <row r="54" spans="1:211" x14ac:dyDescent="0.25">
      <c r="E54" s="138"/>
      <c r="G54" s="160"/>
    </row>
    <row r="55" spans="1:211" x14ac:dyDescent="0.25">
      <c r="E55" s="138"/>
      <c r="G55" s="160"/>
    </row>
    <row r="56" spans="1:211" x14ac:dyDescent="0.25">
      <c r="E56" s="138"/>
      <c r="G56" s="160"/>
    </row>
    <row r="57" spans="1:211" s="171" customFormat="1" ht="14.25" thickBot="1" x14ac:dyDescent="0.3">
      <c r="A57" s="52"/>
      <c r="B57" s="52"/>
      <c r="C57" s="52"/>
      <c r="D57" s="97"/>
      <c r="E57" s="138"/>
      <c r="F57" s="41"/>
      <c r="G57" s="164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  <c r="BV57" s="52"/>
      <c r="BW57" s="52"/>
      <c r="BX57" s="52"/>
      <c r="BY57" s="52"/>
      <c r="BZ57" s="52"/>
      <c r="CA57" s="52"/>
      <c r="CB57" s="52"/>
      <c r="CC57" s="52"/>
      <c r="CD57" s="52"/>
      <c r="CE57" s="52"/>
      <c r="CF57" s="52"/>
      <c r="CG57" s="52"/>
      <c r="CH57" s="52"/>
      <c r="CI57" s="52"/>
      <c r="CJ57" s="52"/>
      <c r="CK57" s="52"/>
      <c r="CL57" s="52"/>
      <c r="CM57" s="52"/>
      <c r="CN57" s="52"/>
      <c r="CO57" s="52"/>
      <c r="CP57" s="52"/>
      <c r="CQ57" s="52"/>
      <c r="CR57" s="52"/>
      <c r="CS57" s="52"/>
      <c r="CT57" s="52"/>
      <c r="CU57" s="52"/>
      <c r="CV57" s="52"/>
      <c r="CW57" s="52"/>
      <c r="CX57" s="52"/>
      <c r="CY57" s="52"/>
      <c r="CZ57" s="52"/>
      <c r="DA57" s="52"/>
      <c r="DB57" s="52"/>
      <c r="DC57" s="52"/>
      <c r="DD57" s="52"/>
      <c r="DE57" s="52"/>
      <c r="DF57" s="52"/>
      <c r="DG57" s="52"/>
      <c r="DH57" s="52"/>
      <c r="DI57" s="52"/>
      <c r="DJ57" s="52"/>
      <c r="DK57" s="52"/>
      <c r="DL57" s="52"/>
      <c r="DM57" s="52"/>
      <c r="DN57" s="52"/>
      <c r="DO57" s="52"/>
      <c r="DP57" s="52"/>
      <c r="DQ57" s="52"/>
      <c r="DR57" s="52"/>
      <c r="DS57" s="52"/>
      <c r="DT57" s="52"/>
      <c r="DU57" s="52"/>
      <c r="DV57" s="52"/>
      <c r="DW57" s="52"/>
      <c r="DX57" s="52"/>
      <c r="DY57" s="52"/>
      <c r="DZ57" s="52"/>
      <c r="EA57" s="52"/>
      <c r="EB57" s="52"/>
      <c r="EC57" s="52"/>
      <c r="ED57" s="52"/>
      <c r="EE57" s="52"/>
      <c r="EF57" s="52"/>
      <c r="EG57" s="52"/>
      <c r="EH57" s="52"/>
      <c r="EI57" s="52"/>
      <c r="EJ57" s="52"/>
      <c r="EK57" s="52"/>
      <c r="EL57" s="52"/>
      <c r="EM57" s="52"/>
      <c r="EN57" s="52"/>
      <c r="EO57" s="52"/>
      <c r="EP57" s="52"/>
      <c r="EQ57" s="52"/>
      <c r="ER57" s="52"/>
      <c r="ES57" s="52"/>
      <c r="ET57" s="52"/>
      <c r="EU57" s="52"/>
      <c r="EV57" s="52"/>
      <c r="EW57" s="52"/>
      <c r="EX57" s="52"/>
      <c r="EY57" s="52"/>
      <c r="EZ57" s="52"/>
      <c r="FA57" s="52"/>
      <c r="FB57" s="52"/>
      <c r="FC57" s="52"/>
      <c r="FD57" s="52"/>
      <c r="FE57" s="52"/>
      <c r="FF57" s="52"/>
      <c r="FG57" s="52"/>
      <c r="FH57" s="52"/>
      <c r="FI57" s="52"/>
      <c r="FJ57" s="52"/>
      <c r="FK57" s="52"/>
      <c r="FL57" s="52"/>
      <c r="FM57" s="52"/>
      <c r="FN57" s="52"/>
      <c r="FO57" s="52"/>
      <c r="FP57" s="52"/>
      <c r="FQ57" s="52"/>
      <c r="FR57" s="52"/>
      <c r="FS57" s="52"/>
      <c r="FT57" s="52"/>
      <c r="FU57" s="52"/>
      <c r="FV57" s="52"/>
      <c r="FW57" s="52"/>
      <c r="FX57" s="52"/>
      <c r="FY57" s="52"/>
      <c r="FZ57" s="52"/>
      <c r="GA57" s="52"/>
      <c r="GB57" s="52"/>
      <c r="GC57" s="52"/>
      <c r="GD57" s="52"/>
      <c r="GE57" s="52"/>
      <c r="GF57" s="52"/>
      <c r="GG57" s="52"/>
      <c r="GH57" s="52"/>
      <c r="GI57" s="52"/>
      <c r="GJ57" s="52"/>
      <c r="GK57" s="52"/>
      <c r="GL57" s="52"/>
      <c r="GM57" s="52"/>
      <c r="GN57" s="52"/>
      <c r="GO57" s="52"/>
      <c r="GP57" s="52"/>
      <c r="GQ57" s="52"/>
      <c r="GR57" s="52"/>
      <c r="GS57" s="52"/>
      <c r="GT57" s="52"/>
      <c r="GU57" s="52"/>
      <c r="GV57" s="52"/>
      <c r="GW57" s="52"/>
      <c r="GX57" s="52"/>
      <c r="GY57" s="52"/>
      <c r="GZ57" s="52"/>
      <c r="HA57" s="52"/>
      <c r="HB57" s="52"/>
      <c r="HC57" s="52"/>
    </row>
    <row r="58" spans="1:211" ht="14.25" thickTop="1" x14ac:dyDescent="0.25">
      <c r="E58" s="168"/>
      <c r="F58" s="160"/>
      <c r="G58" s="160"/>
    </row>
    <row r="59" spans="1:211" x14ac:dyDescent="0.25">
      <c r="E59" s="168"/>
      <c r="F59" s="160"/>
      <c r="G59" s="160"/>
    </row>
    <row r="60" spans="1:211" x14ac:dyDescent="0.25">
      <c r="E60" s="168"/>
      <c r="F60" s="160"/>
      <c r="G60" s="160"/>
    </row>
    <row r="61" spans="1:211" x14ac:dyDescent="0.25">
      <c r="E61" s="168"/>
      <c r="F61" s="160"/>
      <c r="G61" s="160"/>
    </row>
    <row r="62" spans="1:211" x14ac:dyDescent="0.25">
      <c r="A62" s="137"/>
      <c r="B62" s="137"/>
      <c r="C62" s="137"/>
      <c r="D62" s="88"/>
      <c r="E62" s="163"/>
      <c r="F62" s="137"/>
      <c r="G62" s="137"/>
    </row>
    <row r="63" spans="1:211" x14ac:dyDescent="0.25">
      <c r="E63" s="138"/>
    </row>
    <row r="64" spans="1:211" x14ac:dyDescent="0.25">
      <c r="A64" s="137"/>
      <c r="B64" s="137"/>
      <c r="C64" s="88"/>
      <c r="D64" s="88"/>
      <c r="E64" s="163"/>
      <c r="F64" s="137"/>
      <c r="G64" s="137"/>
    </row>
    <row r="65" spans="1:7" x14ac:dyDescent="0.25">
      <c r="C65" s="137"/>
      <c r="D65" s="159"/>
      <c r="E65" s="138"/>
    </row>
    <row r="66" spans="1:7" x14ac:dyDescent="0.25">
      <c r="D66" s="159"/>
      <c r="E66" s="138"/>
    </row>
    <row r="67" spans="1:7" x14ac:dyDescent="0.25">
      <c r="D67" s="159"/>
      <c r="E67" s="138"/>
    </row>
    <row r="68" spans="1:7" x14ac:dyDescent="0.25">
      <c r="D68" s="159"/>
      <c r="E68" s="138"/>
    </row>
    <row r="69" spans="1:7" x14ac:dyDescent="0.25">
      <c r="D69" s="159"/>
      <c r="E69" s="138"/>
    </row>
    <row r="70" spans="1:7" x14ac:dyDescent="0.25">
      <c r="D70" s="159"/>
      <c r="E70" s="138"/>
    </row>
    <row r="71" spans="1:7" x14ac:dyDescent="0.25">
      <c r="D71" s="159"/>
      <c r="E71" s="138"/>
    </row>
    <row r="72" spans="1:7" x14ac:dyDescent="0.25">
      <c r="D72" s="159"/>
      <c r="E72" s="138"/>
    </row>
    <row r="73" spans="1:7" x14ac:dyDescent="0.25">
      <c r="D73" s="159"/>
      <c r="E73" s="138"/>
    </row>
    <row r="74" spans="1:7" x14ac:dyDescent="0.25">
      <c r="A74" s="137"/>
      <c r="B74" s="137"/>
      <c r="C74" s="137"/>
      <c r="D74" s="88"/>
      <c r="E74" s="163"/>
      <c r="F74" s="137"/>
      <c r="G74" s="137"/>
    </row>
    <row r="75" spans="1:7" x14ac:dyDescent="0.25">
      <c r="A75" s="137"/>
      <c r="B75" s="137"/>
      <c r="C75" s="137"/>
      <c r="D75" s="88"/>
      <c r="E75" s="163"/>
      <c r="F75" s="137"/>
      <c r="G75" s="137"/>
    </row>
    <row r="76" spans="1:7" x14ac:dyDescent="0.25">
      <c r="E76" s="138"/>
    </row>
    <row r="77" spans="1:7" x14ac:dyDescent="0.25">
      <c r="A77" s="137"/>
      <c r="B77" s="137"/>
      <c r="C77" s="137"/>
      <c r="D77" s="88"/>
      <c r="E77" s="163"/>
      <c r="F77" s="137"/>
      <c r="G77" s="137"/>
    </row>
    <row r="78" spans="1:7" x14ac:dyDescent="0.25">
      <c r="A78" s="266"/>
      <c r="B78" s="266"/>
      <c r="D78" s="88"/>
      <c r="E78" s="163"/>
      <c r="F78" s="137"/>
      <c r="G78" s="137"/>
    </row>
    <row r="79" spans="1:7" x14ac:dyDescent="0.25">
      <c r="D79" s="88"/>
      <c r="E79" s="165"/>
    </row>
    <row r="80" spans="1:7" x14ac:dyDescent="0.25">
      <c r="E80" s="138"/>
    </row>
    <row r="81" spans="4:5" x14ac:dyDescent="0.25">
      <c r="E81" s="138"/>
    </row>
    <row r="82" spans="4:5" x14ac:dyDescent="0.25">
      <c r="E82" s="138"/>
    </row>
    <row r="83" spans="4:5" x14ac:dyDescent="0.25">
      <c r="D83" s="159"/>
      <c r="E83" s="138"/>
    </row>
    <row r="84" spans="4:5" x14ac:dyDescent="0.25">
      <c r="E84" s="138"/>
    </row>
    <row r="85" spans="4:5" x14ac:dyDescent="0.25">
      <c r="E85" s="138"/>
    </row>
    <row r="86" spans="4:5" x14ac:dyDescent="0.25">
      <c r="E86" s="138"/>
    </row>
    <row r="87" spans="4:5" x14ac:dyDescent="0.25">
      <c r="E87" s="138"/>
    </row>
    <row r="88" spans="4:5" x14ac:dyDescent="0.25">
      <c r="E88" s="138"/>
    </row>
    <row r="89" spans="4:5" x14ac:dyDescent="0.25">
      <c r="E89" s="138"/>
    </row>
  </sheetData>
  <mergeCells count="3">
    <mergeCell ref="A78:B78"/>
    <mergeCell ref="A2:B2"/>
    <mergeCell ref="H2:I2"/>
  </mergeCells>
  <phoneticPr fontId="4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PROJECT SUMMARY</vt:lpstr>
      <vt:lpstr>PROJECT BREAKDOWN</vt:lpstr>
      <vt:lpstr>DIV 21 FIRE SUPPRESSION</vt:lpstr>
      <vt:lpstr>'PROJECT BREAKDOWN'!Print_Area</vt:lpstr>
      <vt:lpstr>'PROJECT SUMMARY'!Print_Area</vt:lpstr>
      <vt:lpstr>'PROJECT BREAKDOWN'!Print_Titles</vt:lpstr>
    </vt:vector>
  </TitlesOfParts>
  <Company>McNeil Company Builders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JSnowden</dc:creator>
  <cp:lastModifiedBy>Madisyn McClemons</cp:lastModifiedBy>
  <cp:lastPrinted>2026-01-20T16:39:23Z</cp:lastPrinted>
  <dcterms:created xsi:type="dcterms:W3CDTF">1999-04-21T14:09:43Z</dcterms:created>
  <dcterms:modified xsi:type="dcterms:W3CDTF">2026-01-20T16:40:59Z</dcterms:modified>
</cp:coreProperties>
</file>