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9 Finishes\Tile Showers - Splashes\"/>
    </mc:Choice>
  </mc:AlternateContent>
  <xr:revisionPtr revIDLastSave="0" documentId="13_ncr:1_{F472EA08-13D4-464D-84D4-3547F587C7F3}" xr6:coauthVersionLast="47" xr6:coauthVersionMax="47" xr10:uidLastSave="{00000000-0000-0000-0000-000000000000}"/>
  <bookViews>
    <workbookView xWindow="28680" yWindow="-120" windowWidth="29040" windowHeight="15840" xr2:uid="{2FE42686-5219-491F-93E4-488AA80512F5}"/>
  </bookViews>
  <sheets>
    <sheet name="7.20.2026" sheetId="4" r:id="rId1"/>
    <sheet name="Bath #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4" l="1"/>
  <c r="R31" i="4"/>
  <c r="R27" i="4"/>
  <c r="R16" i="4"/>
  <c r="R12" i="4"/>
  <c r="N31" i="4"/>
  <c r="N16" i="4"/>
  <c r="N3" i="4"/>
  <c r="O3" i="4" s="1"/>
  <c r="K3" i="4"/>
  <c r="N2" i="4"/>
  <c r="O2" i="4" s="1"/>
  <c r="K2" i="4"/>
  <c r="J29" i="4"/>
  <c r="J37" i="4"/>
  <c r="J27" i="4"/>
  <c r="J35" i="4"/>
  <c r="J33" i="4"/>
  <c r="J31" i="4"/>
  <c r="J22" i="4"/>
  <c r="J14" i="4"/>
  <c r="N12" i="4" s="1"/>
  <c r="J24" i="4"/>
  <c r="J12" i="4"/>
  <c r="J20" i="4"/>
  <c r="J18" i="4"/>
  <c r="J16" i="4"/>
  <c r="O5" i="4"/>
  <c r="L5" i="4"/>
  <c r="O4" i="4"/>
  <c r="L4" i="4"/>
  <c r="J3" i="3"/>
  <c r="J38" i="3"/>
  <c r="J36" i="3"/>
  <c r="J34" i="3"/>
  <c r="J32" i="3"/>
  <c r="J30" i="3"/>
  <c r="J28" i="3"/>
  <c r="L5" i="3"/>
  <c r="L4" i="3"/>
  <c r="L3" i="3"/>
  <c r="J22" i="3"/>
  <c r="J12" i="3"/>
  <c r="J24" i="3"/>
  <c r="J20" i="3"/>
  <c r="J18" i="3"/>
  <c r="J16" i="3"/>
  <c r="J14" i="3"/>
  <c r="J2" i="3" s="1"/>
  <c r="L2" i="3" s="1"/>
  <c r="O5" i="3"/>
  <c r="O6" i="3" s="1"/>
  <c r="O4" i="3"/>
  <c r="O3" i="3"/>
  <c r="O2" i="3"/>
  <c r="N27" i="4" l="1"/>
  <c r="J3" i="4"/>
  <c r="L3" i="4" s="1"/>
  <c r="O6" i="4"/>
  <c r="L2" i="4"/>
  <c r="L6" i="3"/>
  <c r="L7" i="3" s="1"/>
  <c r="L6" i="4" l="1"/>
  <c r="L7" i="4" s="1"/>
</calcChain>
</file>

<file path=xl/sharedStrings.xml><?xml version="1.0" encoding="utf-8"?>
<sst xmlns="http://schemas.openxmlformats.org/spreadsheetml/2006/main" count="255" uniqueCount="56">
  <si>
    <t>cost</t>
  </si>
  <si>
    <t>subtotal</t>
  </si>
  <si>
    <t>qty</t>
  </si>
  <si>
    <t>unit</t>
  </si>
  <si>
    <t>Location</t>
  </si>
  <si>
    <t>Resource</t>
  </si>
  <si>
    <t>Size</t>
  </si>
  <si>
    <t>Description/Item #</t>
  </si>
  <si>
    <t>Material Only Costs</t>
  </si>
  <si>
    <t>Selection</t>
  </si>
  <si>
    <t>Budget</t>
  </si>
  <si>
    <t>Variance</t>
  </si>
  <si>
    <t>Labor Quote</t>
  </si>
  <si>
    <t>Labor Budget</t>
  </si>
  <si>
    <t>Labor Variance</t>
  </si>
  <si>
    <t>Tile Selections Budget Comparison</t>
  </si>
  <si>
    <t>selection includes tax</t>
  </si>
  <si>
    <t>Showers</t>
  </si>
  <si>
    <t>Floor Tile</t>
  </si>
  <si>
    <t>Splashes</t>
  </si>
  <si>
    <t>Wall Tile</t>
  </si>
  <si>
    <t>TOTAL OVER BUDGET</t>
  </si>
  <si>
    <t>Lead Time</t>
  </si>
  <si>
    <t>Budget Cost</t>
  </si>
  <si>
    <t>Budget Total</t>
  </si>
  <si>
    <t>DATE LAST UPDATED</t>
  </si>
  <si>
    <t>6x12</t>
  </si>
  <si>
    <t>Emser</t>
  </si>
  <si>
    <t>2-4 weeks</t>
  </si>
  <si>
    <t>Shower Floor Tile</t>
  </si>
  <si>
    <t>2" Hex</t>
  </si>
  <si>
    <t>Shower Wall/Niche Tile</t>
  </si>
  <si>
    <t>Shower Bullnose/Accent</t>
  </si>
  <si>
    <t>-</t>
  </si>
  <si>
    <t>Main Floor Tile</t>
  </si>
  <si>
    <t>4x12</t>
  </si>
  <si>
    <t>White Carrara 6x12 -Polished- MARWHTCAR0612H</t>
  </si>
  <si>
    <t>White Carrara 2" Hex -Polished- MARWHTCARHEX2H</t>
  </si>
  <si>
    <t>White Carrara F5 Rail H -Polished- MARWHTCARCHF5H</t>
  </si>
  <si>
    <t>White Carrara 4x12 -Polished- MARWHTCAR0412H</t>
  </si>
  <si>
    <t>Carrara Base Board 5x12 -Polished- MARWHTCARBASE5H</t>
  </si>
  <si>
    <t>5x12</t>
  </si>
  <si>
    <t>LF</t>
  </si>
  <si>
    <t>SF</t>
  </si>
  <si>
    <t>/sf</t>
  </si>
  <si>
    <t>/lf</t>
  </si>
  <si>
    <t>Wood Residence Bath #2</t>
  </si>
  <si>
    <t>Tile Base - Shower</t>
  </si>
  <si>
    <t>Tile Base - Main Floor</t>
  </si>
  <si>
    <t>Shower Pictureframe Accent</t>
  </si>
  <si>
    <t>White Carrara Mini Liner -Polished- MARWHTCARLN12H</t>
  </si>
  <si>
    <t>Bath 2</t>
  </si>
  <si>
    <t>Bath 3</t>
  </si>
  <si>
    <t>Wood Residence UL Bath Tile Order</t>
  </si>
  <si>
    <t>Material Budget</t>
  </si>
  <si>
    <t>selection includes tax, freight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</si>
</sst>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wrapText="1"/>
    </xf>
    <xf numFmtId="44" fontId="0" fillId="0" borderId="0" xfId="1" applyFont="1" applyBorder="1"/>
    <xf numFmtId="44" fontId="0" fillId="0" borderId="0" xfId="1" applyFont="1" applyBorder="1" applyAlignment="1">
      <alignment horizontal="center" vertical="center"/>
    </xf>
    <xf numFmtId="44" fontId="0" fillId="0" borderId="0" xfId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4" fontId="0" fillId="0" borderId="0" xfId="1" applyFont="1" applyFill="1" applyBorder="1" applyAlignment="1">
      <alignment wrapText="1"/>
    </xf>
    <xf numFmtId="0" fontId="5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44" fontId="0" fillId="0" borderId="2" xfId="1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center" wrapText="1"/>
    </xf>
    <xf numFmtId="44" fontId="0" fillId="0" borderId="1" xfId="1" applyFont="1" applyFill="1" applyBorder="1" applyAlignment="1">
      <alignment horizontal="center" wrapText="1"/>
    </xf>
    <xf numFmtId="44" fontId="0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44" fontId="4" fillId="0" borderId="0" xfId="0" applyNumberFormat="1" applyFont="1" applyAlignment="1">
      <alignment horizontal="center"/>
    </xf>
    <xf numFmtId="44" fontId="0" fillId="0" borderId="7" xfId="1" applyFont="1" applyBorder="1"/>
    <xf numFmtId="44" fontId="0" fillId="0" borderId="8" xfId="1" applyFont="1" applyBorder="1"/>
    <xf numFmtId="44" fontId="0" fillId="0" borderId="9" xfId="0" applyNumberFormat="1" applyBorder="1"/>
    <xf numFmtId="44" fontId="0" fillId="0" borderId="0" xfId="0" applyNumberFormat="1"/>
    <xf numFmtId="44" fontId="0" fillId="0" borderId="3" xfId="1" applyFont="1" applyBorder="1"/>
    <xf numFmtId="44" fontId="0" fillId="0" borderId="10" xfId="1" applyFont="1" applyBorder="1"/>
    <xf numFmtId="44" fontId="0" fillId="0" borderId="1" xfId="1" applyFont="1" applyFill="1" applyBorder="1" applyAlignment="1">
      <alignment horizontal="left" vertical="center" wrapText="1"/>
    </xf>
    <xf numFmtId="44" fontId="0" fillId="0" borderId="11" xfId="1" applyFont="1" applyBorder="1"/>
    <xf numFmtId="44" fontId="0" fillId="0" borderId="6" xfId="0" applyNumberFormat="1" applyBorder="1"/>
    <xf numFmtId="0" fontId="0" fillId="0" borderId="12" xfId="0" applyBorder="1"/>
    <xf numFmtId="0" fontId="7" fillId="0" borderId="0" xfId="0" applyFont="1"/>
    <xf numFmtId="44" fontId="0" fillId="0" borderId="13" xfId="1" applyFont="1" applyFill="1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4" fillId="0" borderId="13" xfId="1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top"/>
    </xf>
    <xf numFmtId="0" fontId="0" fillId="0" borderId="4" xfId="0" applyBorder="1"/>
    <xf numFmtId="0" fontId="4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center"/>
    </xf>
    <xf numFmtId="44" fontId="0" fillId="0" borderId="4" xfId="0" applyNumberFormat="1" applyBorder="1" applyAlignment="1">
      <alignment horizontal="center" vertical="center"/>
    </xf>
    <xf numFmtId="44" fontId="0" fillId="2" borderId="4" xfId="0" applyNumberFormat="1" applyFill="1" applyBorder="1" applyAlignment="1">
      <alignment horizontal="center" vertical="center"/>
    </xf>
    <xf numFmtId="44" fontId="0" fillId="3" borderId="4" xfId="0" applyNumberForma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top"/>
    </xf>
    <xf numFmtId="44" fontId="0" fillId="0" borderId="4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Border="1" applyAlignment="1">
      <alignment horizontal="right"/>
    </xf>
    <xf numFmtId="44" fontId="0" fillId="0" borderId="4" xfId="0" applyNumberFormat="1" applyBorder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44" fontId="0" fillId="5" borderId="1" xfId="1" applyFont="1" applyFill="1" applyBorder="1" applyAlignment="1">
      <alignment horizontal="center" wrapText="1"/>
    </xf>
    <xf numFmtId="44" fontId="7" fillId="0" borderId="0" xfId="1" applyFont="1" applyFill="1" applyBorder="1" applyAlignment="1">
      <alignment horizontal="center" wrapText="1"/>
    </xf>
    <xf numFmtId="44" fontId="0" fillId="0" borderId="1" xfId="1" applyFont="1" applyFill="1" applyBorder="1" applyAlignment="1">
      <alignment horizontal="center" wrapText="1"/>
    </xf>
    <xf numFmtId="0" fontId="6" fillId="0" borderId="0" xfId="0" applyFont="1" applyAlignment="1">
      <alignment horizontal="right" wrapText="1"/>
    </xf>
    <xf numFmtId="0" fontId="0" fillId="2" borderId="6" xfId="0" applyFill="1" applyBorder="1" applyAlignment="1">
      <alignment horizontal="center" wrapText="1"/>
    </xf>
    <xf numFmtId="44" fontId="0" fillId="3" borderId="0" xfId="1" applyFont="1" applyFill="1" applyBorder="1" applyAlignment="1">
      <alignment horizontal="center" wrapText="1"/>
    </xf>
    <xf numFmtId="44" fontId="0" fillId="4" borderId="0" xfId="1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44" fontId="0" fillId="0" borderId="0" xfId="0" applyNumberFormat="1" applyFont="1"/>
    <xf numFmtId="0" fontId="0" fillId="0" borderId="0" xfId="0" applyFont="1"/>
    <xf numFmtId="44" fontId="2" fillId="0" borderId="13" xfId="1" applyFont="1" applyBorder="1" applyAlignment="1">
      <alignment horizontal="center"/>
    </xf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0" fontId="0" fillId="0" borderId="4" xfId="0" applyFont="1" applyBorder="1"/>
    <xf numFmtId="0" fontId="0" fillId="0" borderId="4" xfId="0" applyFont="1" applyBorder="1" applyAlignment="1">
      <alignment vertical="top"/>
    </xf>
    <xf numFmtId="44" fontId="0" fillId="0" borderId="2" xfId="1" applyFont="1" applyBorder="1" applyAlignment="1">
      <alignment horizontal="center"/>
    </xf>
    <xf numFmtId="44" fontId="0" fillId="0" borderId="15" xfId="1" applyFont="1" applyBorder="1" applyAlignment="1">
      <alignment horizontal="center"/>
    </xf>
    <xf numFmtId="44" fontId="0" fillId="0" borderId="5" xfId="1" applyFont="1" applyBorder="1" applyAlignment="1">
      <alignment vertical="center"/>
    </xf>
    <xf numFmtId="0" fontId="6" fillId="0" borderId="0" xfId="0" applyFont="1" applyAlignment="1">
      <alignment horizontal="right"/>
    </xf>
    <xf numFmtId="44" fontId="0" fillId="0" borderId="10" xfId="1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847725</xdr:colOff>
      <xdr:row>1</xdr:row>
      <xdr:rowOff>38100</xdr:rowOff>
    </xdr:from>
    <xdr:to>
      <xdr:col>4</xdr:col>
      <xdr:colOff>1031766</xdr:colOff>
      <xdr:row>6</xdr:row>
      <xdr:rowOff>94794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379DF0-79C6-4FA2-867D-D4B54CFF2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8375" y="276225"/>
          <a:ext cx="1927116" cy="10472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0</xdr:row>
      <xdr:rowOff>171450</xdr:rowOff>
    </xdr:from>
    <xdr:to>
      <xdr:col>4</xdr:col>
      <xdr:colOff>1184166</xdr:colOff>
      <xdr:row>5</xdr:row>
      <xdr:rowOff>180519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A177602-73BC-416A-A833-8D4D15CB1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75" y="171450"/>
          <a:ext cx="1927116" cy="1047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BFD30-C76B-4DF4-B5E5-6C15D842AAE1}">
  <sheetPr>
    <pageSetUpPr fitToPage="1"/>
  </sheetPr>
  <dimension ref="A1:R48"/>
  <sheetViews>
    <sheetView tabSelected="1" topLeftCell="B6" zoomScaleNormal="100" workbookViewId="0">
      <selection activeCell="R31" sqref="R31:R37"/>
    </sheetView>
  </sheetViews>
  <sheetFormatPr defaultRowHeight="15" x14ac:dyDescent="0.25"/>
  <cols>
    <col min="1" max="1" width="26.140625" style="19" customWidth="1"/>
    <col min="2" max="2" width="51.85546875" style="19" bestFit="1" customWidth="1"/>
    <col min="3" max="3" width="14.7109375" style="12" customWidth="1"/>
    <col min="4" max="4" width="11.42578125" style="12" customWidth="1"/>
    <col min="5" max="5" width="23.140625" style="12" customWidth="1"/>
    <col min="6" max="6" width="12.140625" style="1" customWidth="1"/>
    <col min="7" max="7" width="9.85546875" style="1" customWidth="1"/>
    <col min="8" max="8" width="9.140625" style="2"/>
    <col min="9" max="9" width="13.140625" style="2" customWidth="1"/>
    <col min="10" max="10" width="12.85546875" customWidth="1"/>
    <col min="11" max="11" width="13.5703125" customWidth="1"/>
    <col min="12" max="12" width="13.42578125" customWidth="1"/>
    <col min="13" max="13" width="13.5703125" customWidth="1"/>
    <col min="14" max="14" width="14.28515625" customWidth="1"/>
    <col min="15" max="16" width="15.140625" customWidth="1"/>
    <col min="17" max="17" width="13.7109375" style="72" customWidth="1"/>
    <col min="18" max="18" width="13.7109375" customWidth="1"/>
  </cols>
  <sheetData>
    <row r="1" spans="1:18" ht="18.75" x14ac:dyDescent="0.3">
      <c r="A1" s="5" t="s">
        <v>53</v>
      </c>
      <c r="B1" s="6"/>
      <c r="C1"/>
      <c r="D1"/>
      <c r="E1"/>
      <c r="H1" s="65" t="s">
        <v>8</v>
      </c>
      <c r="I1" s="65"/>
      <c r="J1" s="22" t="s">
        <v>9</v>
      </c>
      <c r="K1" s="23" t="s">
        <v>10</v>
      </c>
      <c r="L1" s="24" t="s">
        <v>11</v>
      </c>
      <c r="M1" s="25" t="s">
        <v>12</v>
      </c>
      <c r="N1" s="26" t="s">
        <v>13</v>
      </c>
      <c r="O1" s="27" t="s">
        <v>14</v>
      </c>
      <c r="P1" s="28"/>
      <c r="Q1" s="70"/>
      <c r="R1" s="28"/>
    </row>
    <row r="2" spans="1:18" ht="15.75" x14ac:dyDescent="0.25">
      <c r="A2" s="8" t="s">
        <v>15</v>
      </c>
      <c r="B2" s="6"/>
      <c r="C2"/>
      <c r="D2"/>
      <c r="E2"/>
      <c r="G2" s="82" t="s">
        <v>55</v>
      </c>
      <c r="H2" s="67" t="s">
        <v>17</v>
      </c>
      <c r="I2" s="67"/>
      <c r="J2" s="7">
        <f>(J16+J18+J20+J24+J22+J31+J33+J35+J37+250)*1.07</f>
        <v>5460.6166000000003</v>
      </c>
      <c r="K2" s="7">
        <f>M16+M31</f>
        <v>3840</v>
      </c>
      <c r="L2" s="29">
        <f>K2-J2</f>
        <v>-1620.6166000000003</v>
      </c>
      <c r="M2" s="30">
        <v>0</v>
      </c>
      <c r="N2" s="31">
        <f>P16+P31</f>
        <v>9158</v>
      </c>
      <c r="O2" s="32">
        <f>M2-N2</f>
        <v>-9158</v>
      </c>
      <c r="P2" s="33"/>
      <c r="Q2" s="71"/>
      <c r="R2" s="33"/>
    </row>
    <row r="3" spans="1:18" s="13" customFormat="1" ht="15.75" x14ac:dyDescent="0.25">
      <c r="A3" s="8"/>
      <c r="B3" s="6"/>
      <c r="C3"/>
      <c r="D3"/>
      <c r="E3"/>
      <c r="F3" s="66" t="s">
        <v>16</v>
      </c>
      <c r="G3" s="66"/>
      <c r="H3" s="68" t="s">
        <v>18</v>
      </c>
      <c r="I3" s="68"/>
      <c r="J3" s="7">
        <f>(J12+J14+J27+J29)*1.07</f>
        <v>2641.1880000000001</v>
      </c>
      <c r="K3" s="7">
        <f>M12+M27</f>
        <v>1025</v>
      </c>
      <c r="L3" s="29">
        <f>K3-J3</f>
        <v>-1616.1880000000001</v>
      </c>
      <c r="M3" s="34"/>
      <c r="N3" s="35">
        <f>P12+P27</f>
        <v>1938</v>
      </c>
      <c r="O3" s="33">
        <f t="shared" ref="O3:O5" si="0">M3-N3</f>
        <v>-1938</v>
      </c>
      <c r="P3" s="33"/>
      <c r="Q3" s="71"/>
      <c r="R3" s="33"/>
    </row>
    <row r="4" spans="1:18" s="16" customFormat="1" ht="15.75" x14ac:dyDescent="0.25">
      <c r="A4" s="8" t="s">
        <v>25</v>
      </c>
      <c r="B4" s="6"/>
      <c r="C4"/>
      <c r="D4"/>
      <c r="E4"/>
      <c r="F4" s="66" t="s">
        <v>16</v>
      </c>
      <c r="G4" s="66"/>
      <c r="H4" s="69" t="s">
        <v>19</v>
      </c>
      <c r="I4" s="69"/>
      <c r="J4" s="7">
        <v>0</v>
      </c>
      <c r="K4" s="7">
        <v>0</v>
      </c>
      <c r="L4" s="29">
        <f>K4-J4</f>
        <v>0</v>
      </c>
      <c r="M4" s="34"/>
      <c r="N4" s="35"/>
      <c r="O4" s="33">
        <f t="shared" si="0"/>
        <v>0</v>
      </c>
      <c r="P4" s="33"/>
      <c r="Q4" s="71"/>
      <c r="R4" s="33"/>
    </row>
    <row r="5" spans="1:18" s="16" customFormat="1" ht="15.75" x14ac:dyDescent="0.25">
      <c r="A5" s="49">
        <v>46223</v>
      </c>
      <c r="B5" s="6"/>
      <c r="C5"/>
      <c r="D5"/>
      <c r="E5"/>
      <c r="F5" s="62" t="s">
        <v>16</v>
      </c>
      <c r="G5" s="62"/>
      <c r="H5" s="63" t="s">
        <v>20</v>
      </c>
      <c r="I5" s="63"/>
      <c r="J5" s="36">
        <v>0</v>
      </c>
      <c r="K5" s="36">
        <v>0</v>
      </c>
      <c r="L5" s="29">
        <f>K5-J5</f>
        <v>0</v>
      </c>
      <c r="M5" s="34"/>
      <c r="N5" s="37"/>
      <c r="O5" s="33">
        <f t="shared" si="0"/>
        <v>0</v>
      </c>
      <c r="P5" s="33"/>
      <c r="Q5" s="71"/>
      <c r="R5" s="33"/>
    </row>
    <row r="6" spans="1:18" s="16" customFormat="1" x14ac:dyDescent="0.25">
      <c r="A6"/>
      <c r="B6" s="1"/>
      <c r="C6"/>
      <c r="D6"/>
      <c r="E6"/>
      <c r="F6"/>
      <c r="G6"/>
      <c r="H6"/>
      <c r="I6"/>
      <c r="J6"/>
      <c r="K6"/>
      <c r="L6" s="38">
        <f>SUM(L2:L5)</f>
        <v>-3236.8046000000004</v>
      </c>
      <c r="M6" s="39"/>
      <c r="N6"/>
      <c r="O6" s="38">
        <f>SUM(O2:O5)</f>
        <v>-11096</v>
      </c>
      <c r="P6" s="33"/>
      <c r="Q6" s="72"/>
      <c r="R6"/>
    </row>
    <row r="7" spans="1:18" s="16" customFormat="1" x14ac:dyDescent="0.25">
      <c r="A7"/>
      <c r="B7" s="1"/>
      <c r="C7"/>
      <c r="D7"/>
      <c r="E7"/>
      <c r="F7"/>
      <c r="G7"/>
      <c r="H7"/>
      <c r="I7"/>
      <c r="J7" s="40" t="s">
        <v>21</v>
      </c>
      <c r="K7" s="7"/>
      <c r="L7" s="64">
        <f>L6+O6</f>
        <v>-14332.804599999999</v>
      </c>
      <c r="M7" s="64"/>
      <c r="N7" s="64"/>
      <c r="O7" s="7"/>
      <c r="P7" s="7"/>
      <c r="Q7" s="72"/>
      <c r="R7"/>
    </row>
    <row r="8" spans="1:18" s="16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 s="72"/>
      <c r="R8"/>
    </row>
    <row r="9" spans="1:18" s="16" customFormat="1" ht="15.75" thickBot="1" x14ac:dyDescent="0.3">
      <c r="A9" s="9" t="s">
        <v>4</v>
      </c>
      <c r="B9" s="9" t="s">
        <v>7</v>
      </c>
      <c r="C9" s="10" t="s">
        <v>6</v>
      </c>
      <c r="D9" s="10" t="s">
        <v>5</v>
      </c>
      <c r="E9" s="10" t="s">
        <v>22</v>
      </c>
      <c r="F9" s="9" t="s">
        <v>2</v>
      </c>
      <c r="G9" s="9" t="s">
        <v>3</v>
      </c>
      <c r="H9" s="11" t="s">
        <v>0</v>
      </c>
      <c r="I9" s="11" t="s">
        <v>3</v>
      </c>
      <c r="J9" s="41" t="s">
        <v>1</v>
      </c>
      <c r="K9" s="80" t="s">
        <v>54</v>
      </c>
      <c r="L9" s="79"/>
      <c r="M9" s="79"/>
      <c r="N9" s="43" t="s">
        <v>11</v>
      </c>
      <c r="O9" s="80" t="s">
        <v>13</v>
      </c>
      <c r="P9" s="79"/>
      <c r="Q9" s="73" t="s">
        <v>12</v>
      </c>
      <c r="R9" s="43" t="s">
        <v>11</v>
      </c>
    </row>
    <row r="10" spans="1:18" s="16" customFormat="1" x14ac:dyDescent="0.25">
      <c r="A10" s="48"/>
      <c r="B10" s="14"/>
      <c r="C10" s="15"/>
      <c r="D10" s="15"/>
      <c r="E10" s="15"/>
      <c r="H10" s="4"/>
      <c r="I10" s="3"/>
      <c r="J10" s="44"/>
      <c r="N10" s="44"/>
      <c r="Q10" s="74"/>
      <c r="R10" s="44"/>
    </row>
    <row r="11" spans="1:18" s="16" customFormat="1" x14ac:dyDescent="0.25">
      <c r="A11" s="50" t="s">
        <v>51</v>
      </c>
      <c r="B11" s="14"/>
      <c r="C11" s="15"/>
      <c r="D11" s="15"/>
      <c r="E11" s="15"/>
      <c r="H11" s="4"/>
      <c r="I11" s="3"/>
      <c r="J11" s="45"/>
      <c r="N11" s="45"/>
      <c r="Q11" s="75"/>
      <c r="R11" s="45"/>
    </row>
    <row r="12" spans="1:18" s="16" customFormat="1" x14ac:dyDescent="0.25">
      <c r="A12" s="54" t="s">
        <v>34</v>
      </c>
      <c r="B12" s="14" t="s">
        <v>39</v>
      </c>
      <c r="C12" s="15" t="s">
        <v>35</v>
      </c>
      <c r="D12" s="15" t="s">
        <v>27</v>
      </c>
      <c r="E12" s="15" t="s">
        <v>28</v>
      </c>
      <c r="F12" s="16">
        <v>70</v>
      </c>
      <c r="G12" s="16" t="s">
        <v>43</v>
      </c>
      <c r="H12" s="3">
        <v>11.9</v>
      </c>
      <c r="I12" s="3" t="s">
        <v>44</v>
      </c>
      <c r="J12" s="53">
        <f>H12*F12</f>
        <v>833</v>
      </c>
      <c r="K12" s="58">
        <v>10</v>
      </c>
      <c r="M12" s="59">
        <v>687</v>
      </c>
      <c r="N12" s="57">
        <f>(J12+J14)-M12</f>
        <v>933.2</v>
      </c>
      <c r="O12" s="58">
        <v>19</v>
      </c>
      <c r="P12" s="59">
        <v>1273</v>
      </c>
      <c r="Q12" s="76">
        <v>0</v>
      </c>
      <c r="R12" s="57">
        <f>P12-Q12</f>
        <v>1273</v>
      </c>
    </row>
    <row r="13" spans="1:18" s="16" customFormat="1" x14ac:dyDescent="0.25">
      <c r="A13" s="54"/>
      <c r="B13" s="14"/>
      <c r="C13" s="15"/>
      <c r="D13" s="15"/>
      <c r="E13" s="15"/>
      <c r="H13" s="3"/>
      <c r="I13" s="3"/>
      <c r="J13" s="51"/>
      <c r="K13" s="58"/>
      <c r="M13" s="59"/>
      <c r="N13" s="57"/>
      <c r="O13" s="58"/>
      <c r="P13" s="59"/>
      <c r="Q13" s="76"/>
      <c r="R13" s="57"/>
    </row>
    <row r="14" spans="1:18" s="16" customFormat="1" x14ac:dyDescent="0.25">
      <c r="A14" s="54" t="s">
        <v>48</v>
      </c>
      <c r="B14" s="14" t="s">
        <v>40</v>
      </c>
      <c r="C14" s="15" t="s">
        <v>41</v>
      </c>
      <c r="D14" s="15" t="s">
        <v>27</v>
      </c>
      <c r="E14" s="15" t="s">
        <v>28</v>
      </c>
      <c r="F14" s="16">
        <v>32</v>
      </c>
      <c r="G14" s="16" t="s">
        <v>42</v>
      </c>
      <c r="H14" s="4">
        <v>24.6</v>
      </c>
      <c r="I14" s="3" t="s">
        <v>45</v>
      </c>
      <c r="J14" s="53">
        <f>H14*F14</f>
        <v>787.2</v>
      </c>
      <c r="K14" s="58"/>
      <c r="M14" s="59"/>
      <c r="N14" s="57"/>
      <c r="O14" s="58"/>
      <c r="P14" s="59"/>
      <c r="Q14" s="76"/>
      <c r="R14" s="57"/>
    </row>
    <row r="15" spans="1:18" s="16" customFormat="1" x14ac:dyDescent="0.25">
      <c r="A15" s="54"/>
      <c r="B15" s="14"/>
      <c r="C15" s="15"/>
      <c r="D15" s="15"/>
      <c r="E15" s="15"/>
      <c r="H15" s="4"/>
      <c r="I15" s="3"/>
      <c r="J15" s="51"/>
      <c r="N15" s="45"/>
      <c r="Q15" s="75"/>
      <c r="R15" s="45"/>
    </row>
    <row r="16" spans="1:18" s="16" customFormat="1" x14ac:dyDescent="0.25">
      <c r="A16" s="54" t="s">
        <v>31</v>
      </c>
      <c r="B16" s="14" t="s">
        <v>36</v>
      </c>
      <c r="C16" s="15" t="s">
        <v>26</v>
      </c>
      <c r="D16" s="15" t="s">
        <v>27</v>
      </c>
      <c r="E16" s="15" t="s">
        <v>28</v>
      </c>
      <c r="F16" s="16">
        <v>100</v>
      </c>
      <c r="G16" s="16" t="s">
        <v>43</v>
      </c>
      <c r="H16" s="4">
        <v>13.82</v>
      </c>
      <c r="I16" s="3" t="s">
        <v>44</v>
      </c>
      <c r="J16" s="52">
        <f>H16*F16</f>
        <v>1382</v>
      </c>
      <c r="K16" s="55">
        <v>8</v>
      </c>
      <c r="M16" s="59">
        <v>1825</v>
      </c>
      <c r="N16" s="61">
        <f>SUM(J16:J24)-M16</f>
        <v>638.49000000000024</v>
      </c>
      <c r="O16" s="55">
        <v>22</v>
      </c>
      <c r="P16" s="59">
        <v>4255</v>
      </c>
      <c r="Q16" s="76">
        <v>0</v>
      </c>
      <c r="R16" s="83">
        <f>P16-Q16</f>
        <v>4255</v>
      </c>
    </row>
    <row r="17" spans="1:18" s="16" customFormat="1" x14ac:dyDescent="0.25">
      <c r="A17" s="54"/>
      <c r="B17" s="14"/>
      <c r="C17" s="15"/>
      <c r="D17" s="15"/>
      <c r="E17" s="15"/>
      <c r="H17" s="3"/>
      <c r="I17" s="3"/>
      <c r="J17" s="45"/>
      <c r="M17" s="59"/>
      <c r="N17" s="61"/>
      <c r="P17" s="59"/>
      <c r="Q17" s="76"/>
      <c r="R17" s="83"/>
    </row>
    <row r="18" spans="1:18" s="16" customFormat="1" x14ac:dyDescent="0.25">
      <c r="A18" s="54" t="s">
        <v>29</v>
      </c>
      <c r="B18" s="14" t="s">
        <v>37</v>
      </c>
      <c r="C18" s="15" t="s">
        <v>30</v>
      </c>
      <c r="D18" s="15" t="s">
        <v>27</v>
      </c>
      <c r="E18" s="15" t="s">
        <v>28</v>
      </c>
      <c r="F18" s="16">
        <v>18</v>
      </c>
      <c r="G18" s="16" t="s">
        <v>43</v>
      </c>
      <c r="H18" s="3">
        <v>14.13</v>
      </c>
      <c r="I18" s="3" t="s">
        <v>44</v>
      </c>
      <c r="J18" s="52">
        <f>H18*F18</f>
        <v>254.34</v>
      </c>
      <c r="K18" s="55">
        <v>12</v>
      </c>
      <c r="M18" s="59"/>
      <c r="N18" s="61"/>
      <c r="O18" s="81">
        <v>85</v>
      </c>
      <c r="P18" s="59"/>
      <c r="Q18" s="76"/>
      <c r="R18" s="83"/>
    </row>
    <row r="19" spans="1:18" s="16" customFormat="1" x14ac:dyDescent="0.25">
      <c r="A19" s="54"/>
      <c r="B19" s="14"/>
      <c r="C19" s="15"/>
      <c r="D19" s="15"/>
      <c r="E19" s="17"/>
      <c r="H19" s="3"/>
      <c r="I19" s="3"/>
      <c r="J19" s="45"/>
      <c r="M19" s="59"/>
      <c r="N19" s="61"/>
      <c r="O19" s="81"/>
      <c r="P19" s="59"/>
      <c r="Q19" s="76"/>
      <c r="R19" s="83"/>
    </row>
    <row r="20" spans="1:18" s="16" customFormat="1" x14ac:dyDescent="0.25">
      <c r="A20" s="54" t="s">
        <v>32</v>
      </c>
      <c r="B20" s="14" t="s">
        <v>38</v>
      </c>
      <c r="C20" s="15" t="s">
        <v>33</v>
      </c>
      <c r="D20" s="15" t="s">
        <v>27</v>
      </c>
      <c r="E20" s="15" t="s">
        <v>28</v>
      </c>
      <c r="F20" s="16">
        <v>25</v>
      </c>
      <c r="G20" s="16" t="s">
        <v>42</v>
      </c>
      <c r="H20" s="3">
        <v>9.85</v>
      </c>
      <c r="I20" s="3" t="s">
        <v>45</v>
      </c>
      <c r="J20" s="52">
        <f>H20*F20</f>
        <v>246.25</v>
      </c>
      <c r="K20" s="55">
        <v>15</v>
      </c>
      <c r="M20" s="59"/>
      <c r="N20" s="61"/>
      <c r="O20" s="81"/>
      <c r="P20" s="59"/>
      <c r="Q20" s="76"/>
      <c r="R20" s="83"/>
    </row>
    <row r="21" spans="1:18" s="16" customFormat="1" x14ac:dyDescent="0.25">
      <c r="A21" s="54"/>
      <c r="B21" s="14"/>
      <c r="C21" s="15"/>
      <c r="D21" s="15"/>
      <c r="E21" s="15"/>
      <c r="H21" s="3"/>
      <c r="I21" s="3"/>
      <c r="J21" s="45"/>
      <c r="M21" s="59"/>
      <c r="N21" s="61"/>
      <c r="P21" s="59"/>
      <c r="Q21" s="76"/>
      <c r="R21" s="83"/>
    </row>
    <row r="22" spans="1:18" s="16" customFormat="1" x14ac:dyDescent="0.25">
      <c r="A22" s="54" t="s">
        <v>49</v>
      </c>
      <c r="B22" s="14" t="s">
        <v>50</v>
      </c>
      <c r="C22" s="15" t="s">
        <v>33</v>
      </c>
      <c r="D22" s="15" t="s">
        <v>27</v>
      </c>
      <c r="E22" s="15" t="s">
        <v>28</v>
      </c>
      <c r="F22" s="16">
        <v>35</v>
      </c>
      <c r="G22" s="16" t="s">
        <v>42</v>
      </c>
      <c r="H22" s="3">
        <v>7.46</v>
      </c>
      <c r="I22" s="3" t="s">
        <v>45</v>
      </c>
      <c r="J22" s="52">
        <f>H22*F22</f>
        <v>261.10000000000002</v>
      </c>
      <c r="K22" s="58">
        <v>350</v>
      </c>
      <c r="M22" s="59"/>
      <c r="N22" s="61"/>
      <c r="P22" s="59"/>
      <c r="Q22" s="76"/>
      <c r="R22" s="83"/>
    </row>
    <row r="23" spans="1:18" s="16" customFormat="1" x14ac:dyDescent="0.25">
      <c r="A23" s="54"/>
      <c r="B23" s="14"/>
      <c r="C23" s="15"/>
      <c r="D23" s="15"/>
      <c r="E23" s="15"/>
      <c r="H23" s="3"/>
      <c r="I23" s="3"/>
      <c r="J23" s="51"/>
      <c r="K23" s="58"/>
      <c r="M23" s="59"/>
      <c r="N23" s="61"/>
      <c r="P23" s="59"/>
      <c r="Q23" s="76"/>
      <c r="R23" s="83"/>
    </row>
    <row r="24" spans="1:18" s="16" customFormat="1" x14ac:dyDescent="0.25">
      <c r="A24" s="54" t="s">
        <v>47</v>
      </c>
      <c r="B24" s="14" t="s">
        <v>40</v>
      </c>
      <c r="C24" s="15" t="s">
        <v>41</v>
      </c>
      <c r="D24" s="15" t="s">
        <v>27</v>
      </c>
      <c r="E24" s="15" t="s">
        <v>28</v>
      </c>
      <c r="F24" s="16">
        <v>13</v>
      </c>
      <c r="G24" s="16" t="s">
        <v>42</v>
      </c>
      <c r="H24" s="4">
        <v>24.6</v>
      </c>
      <c r="I24" s="3" t="s">
        <v>45</v>
      </c>
      <c r="J24" s="52">
        <f>H24*F24</f>
        <v>319.8</v>
      </c>
      <c r="K24" s="58"/>
      <c r="M24" s="59"/>
      <c r="N24" s="61"/>
      <c r="P24" s="59"/>
      <c r="Q24" s="76"/>
      <c r="R24" s="83"/>
    </row>
    <row r="25" spans="1:18" s="16" customFormat="1" x14ac:dyDescent="0.25">
      <c r="A25" s="48"/>
      <c r="B25" s="14"/>
      <c r="C25" s="15"/>
      <c r="D25" s="15"/>
      <c r="E25" s="15"/>
      <c r="H25" s="3"/>
      <c r="I25" s="3"/>
      <c r="J25" s="45"/>
      <c r="N25" s="45"/>
      <c r="Q25" s="75"/>
      <c r="R25" s="45"/>
    </row>
    <row r="26" spans="1:18" s="16" customFormat="1" x14ac:dyDescent="0.25">
      <c r="A26" s="50" t="s">
        <v>52</v>
      </c>
      <c r="B26" s="14"/>
      <c r="C26" s="15"/>
      <c r="D26" s="15"/>
      <c r="E26" s="15"/>
      <c r="H26" s="4"/>
      <c r="I26" s="3"/>
      <c r="J26" s="45"/>
      <c r="N26" s="45"/>
      <c r="Q26" s="75"/>
      <c r="R26" s="45"/>
    </row>
    <row r="27" spans="1:18" s="18" customFormat="1" x14ac:dyDescent="0.25">
      <c r="A27" s="54" t="s">
        <v>34</v>
      </c>
      <c r="B27" s="14" t="s">
        <v>39</v>
      </c>
      <c r="C27" s="15" t="s">
        <v>35</v>
      </c>
      <c r="D27" s="15" t="s">
        <v>27</v>
      </c>
      <c r="E27" s="15" t="s">
        <v>28</v>
      </c>
      <c r="F27" s="16">
        <v>32</v>
      </c>
      <c r="G27" s="16" t="s">
        <v>43</v>
      </c>
      <c r="H27" s="3">
        <v>11.9</v>
      </c>
      <c r="I27" s="3" t="s">
        <v>44</v>
      </c>
      <c r="J27" s="53">
        <f>H27*F27</f>
        <v>380.8</v>
      </c>
      <c r="K27" s="58">
        <v>10</v>
      </c>
      <c r="M27" s="59">
        <v>338</v>
      </c>
      <c r="N27" s="57">
        <f>(J27+J29)-M27</f>
        <v>510.20000000000005</v>
      </c>
      <c r="O27" s="58">
        <v>19</v>
      </c>
      <c r="P27" s="59">
        <v>665</v>
      </c>
      <c r="Q27" s="76">
        <v>0</v>
      </c>
      <c r="R27" s="57">
        <f>P27-Q27</f>
        <v>665</v>
      </c>
    </row>
    <row r="28" spans="1:18" s="18" customFormat="1" x14ac:dyDescent="0.25">
      <c r="A28" s="54"/>
      <c r="B28" s="14"/>
      <c r="C28" s="15"/>
      <c r="D28" s="15"/>
      <c r="E28" s="15"/>
      <c r="F28" s="16"/>
      <c r="G28" s="16"/>
      <c r="H28" s="3"/>
      <c r="I28" s="3"/>
      <c r="J28" s="51"/>
      <c r="K28" s="58"/>
      <c r="M28" s="59"/>
      <c r="N28" s="57"/>
      <c r="O28" s="58"/>
      <c r="P28" s="59"/>
      <c r="Q28" s="76"/>
      <c r="R28" s="57"/>
    </row>
    <row r="29" spans="1:18" x14ac:dyDescent="0.25">
      <c r="A29" s="54" t="s">
        <v>48</v>
      </c>
      <c r="B29" s="14" t="s">
        <v>40</v>
      </c>
      <c r="C29" s="15" t="s">
        <v>41</v>
      </c>
      <c r="D29" s="15" t="s">
        <v>27</v>
      </c>
      <c r="E29" s="15" t="s">
        <v>28</v>
      </c>
      <c r="F29" s="16">
        <v>19</v>
      </c>
      <c r="G29" s="16" t="s">
        <v>42</v>
      </c>
      <c r="H29" s="4">
        <v>24.6</v>
      </c>
      <c r="I29" s="3" t="s">
        <v>45</v>
      </c>
      <c r="J29" s="53">
        <f>H29*F29</f>
        <v>467.40000000000003</v>
      </c>
      <c r="K29" s="58"/>
      <c r="M29" s="59"/>
      <c r="N29" s="57"/>
      <c r="O29" s="58"/>
      <c r="P29" s="59"/>
      <c r="Q29" s="76"/>
      <c r="R29" s="57"/>
    </row>
    <row r="30" spans="1:18" x14ac:dyDescent="0.25">
      <c r="A30" s="54"/>
      <c r="B30" s="14"/>
      <c r="C30" s="15"/>
      <c r="D30" s="15"/>
      <c r="E30" s="15"/>
      <c r="F30" s="16"/>
      <c r="G30" s="16"/>
      <c r="H30" s="4"/>
      <c r="I30" s="3"/>
      <c r="J30" s="51"/>
      <c r="N30" s="47"/>
      <c r="Q30" s="77"/>
      <c r="R30" s="47"/>
    </row>
    <row r="31" spans="1:18" s="16" customFormat="1" x14ac:dyDescent="0.25">
      <c r="A31" s="54" t="s">
        <v>31</v>
      </c>
      <c r="B31" s="14" t="s">
        <v>36</v>
      </c>
      <c r="C31" s="15" t="s">
        <v>26</v>
      </c>
      <c r="D31" s="15" t="s">
        <v>27</v>
      </c>
      <c r="E31" s="15" t="s">
        <v>28</v>
      </c>
      <c r="F31" s="16">
        <v>110</v>
      </c>
      <c r="G31" s="16" t="s">
        <v>43</v>
      </c>
      <c r="H31" s="4">
        <v>13.82</v>
      </c>
      <c r="I31" s="3" t="s">
        <v>44</v>
      </c>
      <c r="J31" s="52">
        <f>H31*F31</f>
        <v>1520.2</v>
      </c>
      <c r="K31" s="55">
        <v>8</v>
      </c>
      <c r="M31" s="59">
        <v>2015</v>
      </c>
      <c r="N31" s="57">
        <f>SUM(J31:J37)-M31</f>
        <v>374.88999999999987</v>
      </c>
      <c r="O31" s="55">
        <v>22</v>
      </c>
      <c r="P31" s="59">
        <v>4903</v>
      </c>
      <c r="Q31" s="76">
        <v>0</v>
      </c>
      <c r="R31" s="57">
        <f>P31-Q31</f>
        <v>4903</v>
      </c>
    </row>
    <row r="32" spans="1:18" s="16" customFormat="1" x14ac:dyDescent="0.25">
      <c r="A32" s="54"/>
      <c r="B32" s="14"/>
      <c r="C32" s="15"/>
      <c r="D32" s="15"/>
      <c r="E32" s="15"/>
      <c r="H32" s="3"/>
      <c r="I32" s="3"/>
      <c r="J32" s="45"/>
      <c r="M32" s="59"/>
      <c r="N32" s="57"/>
      <c r="P32" s="59"/>
      <c r="Q32" s="76"/>
      <c r="R32" s="57"/>
    </row>
    <row r="33" spans="1:18" s="18" customFormat="1" x14ac:dyDescent="0.25">
      <c r="A33" s="54" t="s">
        <v>29</v>
      </c>
      <c r="B33" s="14" t="s">
        <v>37</v>
      </c>
      <c r="C33" s="15" t="s">
        <v>30</v>
      </c>
      <c r="D33" s="15" t="s">
        <v>27</v>
      </c>
      <c r="E33" s="15" t="s">
        <v>28</v>
      </c>
      <c r="F33" s="16">
        <v>18</v>
      </c>
      <c r="G33" s="16" t="s">
        <v>43</v>
      </c>
      <c r="H33" s="3">
        <v>14.13</v>
      </c>
      <c r="I33" s="3" t="s">
        <v>44</v>
      </c>
      <c r="J33" s="52">
        <f>H33*F33</f>
        <v>254.34</v>
      </c>
      <c r="K33" s="56">
        <v>12</v>
      </c>
      <c r="M33" s="59"/>
      <c r="N33" s="57"/>
      <c r="O33" s="56">
        <v>85</v>
      </c>
      <c r="P33" s="59"/>
      <c r="Q33" s="76"/>
      <c r="R33" s="57"/>
    </row>
    <row r="34" spans="1:18" s="18" customFormat="1" x14ac:dyDescent="0.25">
      <c r="A34" s="54"/>
      <c r="B34" s="14"/>
      <c r="C34" s="15"/>
      <c r="D34" s="15"/>
      <c r="E34" s="17"/>
      <c r="F34" s="16"/>
      <c r="G34" s="16"/>
      <c r="H34" s="3"/>
      <c r="I34" s="3"/>
      <c r="J34" s="45"/>
      <c r="M34" s="59"/>
      <c r="N34" s="57"/>
      <c r="P34" s="59"/>
      <c r="Q34" s="76"/>
      <c r="R34" s="57"/>
    </row>
    <row r="35" spans="1:18" s="18" customFormat="1" x14ac:dyDescent="0.25">
      <c r="A35" s="54" t="s">
        <v>32</v>
      </c>
      <c r="B35" s="14" t="s">
        <v>38</v>
      </c>
      <c r="C35" s="15" t="s">
        <v>33</v>
      </c>
      <c r="D35" s="15" t="s">
        <v>27</v>
      </c>
      <c r="E35" s="15" t="s">
        <v>28</v>
      </c>
      <c r="F35" s="16">
        <v>35</v>
      </c>
      <c r="G35" s="16" t="s">
        <v>42</v>
      </c>
      <c r="H35" s="3">
        <v>9.85</v>
      </c>
      <c r="I35" s="3" t="s">
        <v>45</v>
      </c>
      <c r="J35" s="52">
        <f>H35*F35</f>
        <v>344.75</v>
      </c>
      <c r="K35" s="56">
        <v>15</v>
      </c>
      <c r="M35" s="59"/>
      <c r="N35" s="57"/>
      <c r="P35" s="59"/>
      <c r="Q35" s="76"/>
      <c r="R35" s="57"/>
    </row>
    <row r="36" spans="1:18" s="18" customFormat="1" x14ac:dyDescent="0.25">
      <c r="A36" s="54"/>
      <c r="B36" s="14"/>
      <c r="C36" s="15"/>
      <c r="D36" s="15"/>
      <c r="E36" s="15"/>
      <c r="F36" s="16"/>
      <c r="G36" s="16"/>
      <c r="H36" s="3"/>
      <c r="I36" s="3"/>
      <c r="J36" s="45"/>
      <c r="M36" s="59"/>
      <c r="N36" s="57"/>
      <c r="P36" s="59"/>
      <c r="Q36" s="76"/>
      <c r="R36" s="57"/>
    </row>
    <row r="37" spans="1:18" s="18" customFormat="1" x14ac:dyDescent="0.25">
      <c r="A37" s="54" t="s">
        <v>47</v>
      </c>
      <c r="B37" s="14" t="s">
        <v>40</v>
      </c>
      <c r="C37" s="15" t="s">
        <v>41</v>
      </c>
      <c r="D37" s="15" t="s">
        <v>27</v>
      </c>
      <c r="E37" s="15" t="s">
        <v>28</v>
      </c>
      <c r="F37" s="16">
        <v>11</v>
      </c>
      <c r="G37" s="16" t="s">
        <v>42</v>
      </c>
      <c r="H37" s="4">
        <v>24.6</v>
      </c>
      <c r="I37" s="3" t="s">
        <v>45</v>
      </c>
      <c r="J37" s="52">
        <f>H37*F37</f>
        <v>270.60000000000002</v>
      </c>
      <c r="K37" s="56">
        <v>350</v>
      </c>
      <c r="M37" s="59"/>
      <c r="N37" s="57"/>
      <c r="P37" s="59"/>
      <c r="Q37" s="76"/>
      <c r="R37" s="57"/>
    </row>
    <row r="38" spans="1:18" s="18" customFormat="1" x14ac:dyDescent="0.25">
      <c r="A38" s="54"/>
      <c r="B38" s="14"/>
      <c r="C38" s="15"/>
      <c r="D38" s="15"/>
      <c r="E38" s="15"/>
      <c r="F38" s="16"/>
      <c r="G38" s="16"/>
      <c r="H38" s="4"/>
      <c r="I38" s="3"/>
      <c r="J38" s="51"/>
      <c r="N38" s="46"/>
      <c r="Q38" s="78"/>
      <c r="R38" s="46"/>
    </row>
    <row r="39" spans="1:18" x14ac:dyDescent="0.25">
      <c r="J39" s="47"/>
      <c r="N39" s="47"/>
      <c r="Q39" s="77"/>
      <c r="R39" s="46"/>
    </row>
    <row r="40" spans="1:18" x14ac:dyDescent="0.25">
      <c r="F40" s="16"/>
      <c r="G40" s="16"/>
      <c r="H40" s="3"/>
      <c r="I40" s="3"/>
    </row>
    <row r="41" spans="1:18" x14ac:dyDescent="0.25">
      <c r="F41" s="16"/>
      <c r="G41" s="16"/>
      <c r="H41" s="4"/>
      <c r="I41" s="3"/>
    </row>
    <row r="42" spans="1:18" x14ac:dyDescent="0.25">
      <c r="F42" s="16"/>
      <c r="G42" s="16"/>
      <c r="H42" s="4"/>
      <c r="I42" s="3"/>
    </row>
    <row r="43" spans="1:18" x14ac:dyDescent="0.25">
      <c r="F43" s="18"/>
      <c r="G43" s="18"/>
      <c r="H43" s="3"/>
      <c r="I43" s="3"/>
    </row>
    <row r="44" spans="1:18" s="2" customFormat="1" x14ac:dyDescent="0.25">
      <c r="A44" s="19"/>
      <c r="B44" s="19"/>
      <c r="C44" s="12"/>
      <c r="D44" s="12"/>
      <c r="E44" s="12"/>
      <c r="F44" s="1"/>
      <c r="G44" s="60"/>
      <c r="H44" s="60"/>
      <c r="J44"/>
      <c r="K44"/>
      <c r="L44"/>
      <c r="M44"/>
      <c r="N44"/>
      <c r="O44"/>
      <c r="P44"/>
      <c r="Q44" s="72"/>
      <c r="R44"/>
    </row>
    <row r="45" spans="1:18" s="2" customFormat="1" x14ac:dyDescent="0.25">
      <c r="A45" s="19"/>
      <c r="B45" s="19"/>
      <c r="C45" s="12"/>
      <c r="D45" s="12"/>
      <c r="E45" s="12"/>
      <c r="F45" s="1"/>
      <c r="G45" s="60"/>
      <c r="H45" s="60"/>
      <c r="J45"/>
      <c r="K45"/>
      <c r="L45"/>
      <c r="M45"/>
      <c r="N45"/>
      <c r="O45"/>
      <c r="P45"/>
      <c r="Q45" s="72"/>
      <c r="R45"/>
    </row>
    <row r="46" spans="1:18" s="2" customFormat="1" x14ac:dyDescent="0.25">
      <c r="A46" s="19"/>
      <c r="B46" s="19"/>
      <c r="C46" s="12"/>
      <c r="D46" s="12"/>
      <c r="E46" s="12"/>
      <c r="F46" s="1"/>
      <c r="G46" s="60"/>
      <c r="H46" s="60"/>
      <c r="J46"/>
      <c r="K46"/>
      <c r="L46"/>
      <c r="M46"/>
      <c r="N46"/>
      <c r="O46"/>
      <c r="P46"/>
      <c r="Q46" s="72"/>
      <c r="R46"/>
    </row>
    <row r="47" spans="1:18" s="2" customFormat="1" x14ac:dyDescent="0.25">
      <c r="A47" s="19"/>
      <c r="B47" s="19"/>
      <c r="C47" s="12"/>
      <c r="D47" s="12"/>
      <c r="E47" s="12"/>
      <c r="F47" s="1"/>
      <c r="G47" s="60"/>
      <c r="H47" s="60"/>
      <c r="J47"/>
      <c r="K47"/>
      <c r="L47"/>
      <c r="M47"/>
      <c r="N47"/>
      <c r="O47"/>
      <c r="P47"/>
      <c r="Q47" s="72"/>
      <c r="R47"/>
    </row>
    <row r="48" spans="1:18" s="2" customFormat="1" x14ac:dyDescent="0.25">
      <c r="A48" s="19"/>
      <c r="B48" s="19"/>
      <c r="C48" s="12"/>
      <c r="D48" s="12"/>
      <c r="E48" s="12"/>
      <c r="F48" s="1"/>
      <c r="G48" s="60"/>
      <c r="H48" s="60"/>
      <c r="J48"/>
      <c r="K48"/>
      <c r="L48"/>
      <c r="M48"/>
      <c r="N48"/>
      <c r="O48"/>
      <c r="P48"/>
      <c r="Q48" s="72"/>
      <c r="R48"/>
    </row>
  </sheetData>
  <mergeCells count="41">
    <mergeCell ref="R16:R24"/>
    <mergeCell ref="F4:G4"/>
    <mergeCell ref="H4:I4"/>
    <mergeCell ref="Q12:Q14"/>
    <mergeCell ref="Q27:Q29"/>
    <mergeCell ref="O9:P9"/>
    <mergeCell ref="K9:M9"/>
    <mergeCell ref="O12:O14"/>
    <mergeCell ref="O27:O29"/>
    <mergeCell ref="M16:M24"/>
    <mergeCell ref="N16:N24"/>
    <mergeCell ref="P16:P24"/>
    <mergeCell ref="Q16:Q24"/>
    <mergeCell ref="H1:I1"/>
    <mergeCell ref="H2:I2"/>
    <mergeCell ref="F3:G3"/>
    <mergeCell ref="H3:I3"/>
    <mergeCell ref="F5:G5"/>
    <mergeCell ref="H5:I5"/>
    <mergeCell ref="L7:N7"/>
    <mergeCell ref="G44:H44"/>
    <mergeCell ref="G45:H45"/>
    <mergeCell ref="G47:H47"/>
    <mergeCell ref="G48:H48"/>
    <mergeCell ref="K22:K24"/>
    <mergeCell ref="M31:M37"/>
    <mergeCell ref="G46:H46"/>
    <mergeCell ref="R12:R14"/>
    <mergeCell ref="R27:R29"/>
    <mergeCell ref="R31:R37"/>
    <mergeCell ref="K12:K14"/>
    <mergeCell ref="K27:K29"/>
    <mergeCell ref="P31:P37"/>
    <mergeCell ref="P12:P14"/>
    <mergeCell ref="M12:M14"/>
    <mergeCell ref="M27:M29"/>
    <mergeCell ref="P27:P29"/>
    <mergeCell ref="N12:N14"/>
    <mergeCell ref="N27:N29"/>
    <mergeCell ref="N31:N37"/>
    <mergeCell ref="Q31:Q37"/>
  </mergeCells>
  <pageMargins left="0.7" right="0.7" top="0.75" bottom="0.75" header="0.3" footer="0.3"/>
  <pageSetup paperSize="3" scale="66" orientation="landscape" r:id="rId1"/>
  <rowBreaks count="1" manualBreakCount="1">
    <brk id="2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BB4F-F928-4E41-BE5E-37008628C2A4}">
  <sheetPr>
    <pageSetUpPr fitToPage="1"/>
  </sheetPr>
  <dimension ref="A1:P53"/>
  <sheetViews>
    <sheetView zoomScaleNormal="100" workbookViewId="0">
      <selection activeCell="J3" sqref="J3"/>
    </sheetView>
  </sheetViews>
  <sheetFormatPr defaultRowHeight="15" x14ac:dyDescent="0.25"/>
  <cols>
    <col min="1" max="1" width="26.140625" style="19" customWidth="1"/>
    <col min="2" max="2" width="51.85546875" style="19" bestFit="1" customWidth="1"/>
    <col min="3" max="3" width="14.7109375" style="12" customWidth="1"/>
    <col min="4" max="4" width="11.42578125" style="12" customWidth="1"/>
    <col min="5" max="5" width="23.140625" style="12" customWidth="1"/>
    <col min="6" max="6" width="12.140625" style="1" customWidth="1"/>
    <col min="7" max="7" width="9.85546875" style="1" customWidth="1"/>
    <col min="8" max="8" width="9.140625" style="2"/>
    <col min="9" max="9" width="13.140625" style="2" customWidth="1"/>
    <col min="10" max="10" width="12.85546875" customWidth="1"/>
    <col min="11" max="11" width="13.5703125" customWidth="1"/>
    <col min="12" max="12" width="13.42578125" customWidth="1"/>
    <col min="13" max="13" width="13.5703125" customWidth="1"/>
    <col min="14" max="14" width="14.28515625" customWidth="1"/>
    <col min="15" max="15" width="15.140625" customWidth="1"/>
    <col min="16" max="16" width="13.7109375" customWidth="1"/>
  </cols>
  <sheetData>
    <row r="1" spans="1:16" ht="18.75" x14ac:dyDescent="0.3">
      <c r="A1" s="5" t="s">
        <v>46</v>
      </c>
      <c r="B1" s="6"/>
      <c r="C1"/>
      <c r="D1"/>
      <c r="E1"/>
      <c r="H1" s="65" t="s">
        <v>8</v>
      </c>
      <c r="I1" s="65"/>
      <c r="J1" s="22" t="s">
        <v>9</v>
      </c>
      <c r="K1" s="23" t="s">
        <v>10</v>
      </c>
      <c r="L1" s="24" t="s">
        <v>11</v>
      </c>
      <c r="M1" s="25" t="s">
        <v>12</v>
      </c>
      <c r="N1" s="26" t="s">
        <v>13</v>
      </c>
      <c r="O1" s="27" t="s">
        <v>14</v>
      </c>
      <c r="P1" s="28"/>
    </row>
    <row r="2" spans="1:16" ht="15.75" x14ac:dyDescent="0.25">
      <c r="A2" s="8" t="s">
        <v>15</v>
      </c>
      <c r="B2" s="6"/>
      <c r="C2"/>
      <c r="D2"/>
      <c r="E2"/>
      <c r="F2" s="66" t="s">
        <v>16</v>
      </c>
      <c r="G2" s="66"/>
      <c r="H2" s="67" t="s">
        <v>17</v>
      </c>
      <c r="I2" s="67"/>
      <c r="J2" s="7">
        <f>J12+J14+J16+J20+J24+J28+J30+J32+J36</f>
        <v>4959.1000000000004</v>
      </c>
      <c r="K2" s="7">
        <v>6080</v>
      </c>
      <c r="L2" s="29">
        <f>K2-J2</f>
        <v>1120.8999999999996</v>
      </c>
      <c r="M2" s="30"/>
      <c r="N2" s="31"/>
      <c r="O2" s="32">
        <f>M2-N2</f>
        <v>0</v>
      </c>
      <c r="P2" s="33"/>
    </row>
    <row r="3" spans="1:16" s="13" customFormat="1" ht="15.75" x14ac:dyDescent="0.25">
      <c r="A3" s="8"/>
      <c r="B3" s="6"/>
      <c r="C3"/>
      <c r="D3"/>
      <c r="E3"/>
      <c r="F3" s="66" t="s">
        <v>16</v>
      </c>
      <c r="G3" s="66"/>
      <c r="H3" s="68" t="s">
        <v>18</v>
      </c>
      <c r="I3" s="68"/>
      <c r="J3" s="7">
        <f>J18+J22+J34+J38</f>
        <v>2869.1</v>
      </c>
      <c r="K3" s="7">
        <v>1960</v>
      </c>
      <c r="L3" s="29">
        <f>K3-J3</f>
        <v>-909.09999999999991</v>
      </c>
      <c r="M3" s="34"/>
      <c r="N3" s="35"/>
      <c r="O3" s="33">
        <f t="shared" ref="O3:O5" si="0">M3-N3</f>
        <v>0</v>
      </c>
      <c r="P3" s="33"/>
    </row>
    <row r="4" spans="1:16" s="16" customFormat="1" ht="15.75" x14ac:dyDescent="0.25">
      <c r="A4" s="8" t="s">
        <v>25</v>
      </c>
      <c r="B4" s="6"/>
      <c r="C4"/>
      <c r="D4"/>
      <c r="E4"/>
      <c r="F4" s="66" t="s">
        <v>16</v>
      </c>
      <c r="G4" s="66"/>
      <c r="H4" s="69" t="s">
        <v>19</v>
      </c>
      <c r="I4" s="69"/>
      <c r="J4" s="7">
        <v>0</v>
      </c>
      <c r="K4" s="7">
        <v>0</v>
      </c>
      <c r="L4" s="29">
        <f>K4-J4</f>
        <v>0</v>
      </c>
      <c r="M4" s="34"/>
      <c r="N4" s="35"/>
      <c r="O4" s="33">
        <f t="shared" si="0"/>
        <v>0</v>
      </c>
      <c r="P4" s="33"/>
    </row>
    <row r="5" spans="1:16" s="16" customFormat="1" ht="15.75" x14ac:dyDescent="0.25">
      <c r="A5" s="49">
        <v>46218</v>
      </c>
      <c r="B5" s="6"/>
      <c r="C5"/>
      <c r="D5"/>
      <c r="E5"/>
      <c r="F5" s="62" t="s">
        <v>16</v>
      </c>
      <c r="G5" s="62"/>
      <c r="H5" s="63" t="s">
        <v>20</v>
      </c>
      <c r="I5" s="63"/>
      <c r="J5" s="36">
        <v>0</v>
      </c>
      <c r="K5" s="36">
        <v>0</v>
      </c>
      <c r="L5" s="29">
        <f>K5-J5</f>
        <v>0</v>
      </c>
      <c r="M5" s="34"/>
      <c r="N5" s="37"/>
      <c r="O5" s="33">
        <f t="shared" si="0"/>
        <v>0</v>
      </c>
      <c r="P5" s="33"/>
    </row>
    <row r="6" spans="1:16" s="16" customFormat="1" x14ac:dyDescent="0.25">
      <c r="A6"/>
      <c r="B6" s="1"/>
      <c r="C6"/>
      <c r="D6"/>
      <c r="E6"/>
      <c r="F6"/>
      <c r="G6"/>
      <c r="H6"/>
      <c r="I6"/>
      <c r="J6"/>
      <c r="K6"/>
      <c r="L6" s="38">
        <f>SUM(L2:L5)</f>
        <v>211.79999999999973</v>
      </c>
      <c r="M6" s="39"/>
      <c r="N6"/>
      <c r="O6" s="38">
        <f>SUM(O2:O5)</f>
        <v>0</v>
      </c>
      <c r="P6"/>
    </row>
    <row r="7" spans="1:16" s="16" customFormat="1" x14ac:dyDescent="0.25">
      <c r="A7"/>
      <c r="B7" s="1"/>
      <c r="C7"/>
      <c r="D7"/>
      <c r="E7"/>
      <c r="F7"/>
      <c r="G7"/>
      <c r="H7"/>
      <c r="I7"/>
      <c r="J7" s="40" t="s">
        <v>21</v>
      </c>
      <c r="K7" s="7"/>
      <c r="L7" s="64">
        <f>L6+O6</f>
        <v>211.79999999999973</v>
      </c>
      <c r="M7" s="64"/>
      <c r="N7" s="64"/>
      <c r="O7" s="7"/>
      <c r="P7"/>
    </row>
    <row r="8" spans="1:16" s="16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 s="16" customFormat="1" ht="15.75" thickBot="1" x14ac:dyDescent="0.3">
      <c r="A9" s="9" t="s">
        <v>4</v>
      </c>
      <c r="B9" s="9" t="s">
        <v>7</v>
      </c>
      <c r="C9" s="10" t="s">
        <v>6</v>
      </c>
      <c r="D9" s="10" t="s">
        <v>5</v>
      </c>
      <c r="E9" s="10" t="s">
        <v>22</v>
      </c>
      <c r="F9" s="9" t="s">
        <v>2</v>
      </c>
      <c r="G9" s="9" t="s">
        <v>3</v>
      </c>
      <c r="H9" s="11" t="s">
        <v>0</v>
      </c>
      <c r="I9" s="11" t="s">
        <v>3</v>
      </c>
      <c r="J9" s="41" t="s">
        <v>1</v>
      </c>
      <c r="K9" s="42" t="s">
        <v>23</v>
      </c>
      <c r="L9" s="9" t="s">
        <v>3</v>
      </c>
      <c r="M9" s="42" t="s">
        <v>24</v>
      </c>
      <c r="N9" s="43" t="s">
        <v>11</v>
      </c>
      <c r="O9" s="42" t="s">
        <v>13</v>
      </c>
      <c r="P9" s="43" t="s">
        <v>12</v>
      </c>
    </row>
    <row r="10" spans="1:16" s="16" customFormat="1" x14ac:dyDescent="0.25">
      <c r="A10" s="48"/>
      <c r="B10" s="14"/>
      <c r="C10" s="15"/>
      <c r="D10" s="15"/>
      <c r="E10" s="15"/>
      <c r="H10" s="4"/>
      <c r="I10" s="3"/>
      <c r="J10" s="44"/>
      <c r="N10" s="44"/>
      <c r="P10" s="44"/>
    </row>
    <row r="11" spans="1:16" s="16" customFormat="1" x14ac:dyDescent="0.25">
      <c r="A11" s="50" t="s">
        <v>51</v>
      </c>
      <c r="B11" s="14"/>
      <c r="C11" s="15"/>
      <c r="D11" s="15"/>
      <c r="E11" s="15"/>
      <c r="H11" s="4"/>
      <c r="I11" s="3"/>
      <c r="J11" s="45"/>
      <c r="N11" s="45"/>
      <c r="P11" s="45"/>
    </row>
    <row r="12" spans="1:16" s="16" customFormat="1" x14ac:dyDescent="0.25">
      <c r="A12" s="54" t="s">
        <v>31</v>
      </c>
      <c r="B12" s="14" t="s">
        <v>36</v>
      </c>
      <c r="C12" s="15" t="s">
        <v>26</v>
      </c>
      <c r="D12" s="15" t="s">
        <v>27</v>
      </c>
      <c r="E12" s="15" t="s">
        <v>28</v>
      </c>
      <c r="F12" s="16">
        <v>100</v>
      </c>
      <c r="G12" s="16" t="s">
        <v>43</v>
      </c>
      <c r="H12" s="4">
        <v>13.82</v>
      </c>
      <c r="I12" s="3" t="s">
        <v>44</v>
      </c>
      <c r="J12" s="52">
        <f>H12*F12</f>
        <v>1382</v>
      </c>
      <c r="N12" s="45"/>
      <c r="P12" s="45"/>
    </row>
    <row r="13" spans="1:16" s="16" customFormat="1" x14ac:dyDescent="0.25">
      <c r="A13" s="54"/>
      <c r="B13" s="14"/>
      <c r="C13" s="15"/>
      <c r="D13" s="15"/>
      <c r="E13" s="15"/>
      <c r="H13" s="3"/>
      <c r="I13" s="3"/>
      <c r="J13" s="45"/>
      <c r="N13" s="45"/>
      <c r="P13" s="45"/>
    </row>
    <row r="14" spans="1:16" s="16" customFormat="1" x14ac:dyDescent="0.25">
      <c r="A14" s="54" t="s">
        <v>29</v>
      </c>
      <c r="B14" s="14" t="s">
        <v>37</v>
      </c>
      <c r="C14" s="15" t="s">
        <v>30</v>
      </c>
      <c r="D14" s="15" t="s">
        <v>27</v>
      </c>
      <c r="E14" s="15" t="s">
        <v>28</v>
      </c>
      <c r="F14" s="16">
        <v>20</v>
      </c>
      <c r="G14" s="16" t="s">
        <v>43</v>
      </c>
      <c r="H14" s="3">
        <v>14.13</v>
      </c>
      <c r="I14" s="3" t="s">
        <v>44</v>
      </c>
      <c r="J14" s="52">
        <f>H14*F14</f>
        <v>282.60000000000002</v>
      </c>
      <c r="N14" s="45"/>
      <c r="P14" s="45"/>
    </row>
    <row r="15" spans="1:16" s="16" customFormat="1" x14ac:dyDescent="0.25">
      <c r="A15" s="54"/>
      <c r="B15" s="14"/>
      <c r="C15" s="15"/>
      <c r="D15" s="15"/>
      <c r="E15" s="17"/>
      <c r="H15" s="3"/>
      <c r="I15" s="3"/>
      <c r="J15" s="45"/>
      <c r="N15" s="45"/>
      <c r="P15" s="45"/>
    </row>
    <row r="16" spans="1:16" s="16" customFormat="1" x14ac:dyDescent="0.25">
      <c r="A16" s="54" t="s">
        <v>32</v>
      </c>
      <c r="B16" s="14" t="s">
        <v>38</v>
      </c>
      <c r="C16" s="15" t="s">
        <v>33</v>
      </c>
      <c r="D16" s="15" t="s">
        <v>27</v>
      </c>
      <c r="E16" s="15" t="s">
        <v>28</v>
      </c>
      <c r="F16" s="16">
        <v>25</v>
      </c>
      <c r="G16" s="16" t="s">
        <v>42</v>
      </c>
      <c r="H16" s="3">
        <v>9.85</v>
      </c>
      <c r="I16" s="3" t="s">
        <v>45</v>
      </c>
      <c r="J16" s="52">
        <f>H16*F16</f>
        <v>246.25</v>
      </c>
      <c r="N16" s="45"/>
      <c r="P16" s="45"/>
    </row>
    <row r="17" spans="1:16" s="16" customFormat="1" x14ac:dyDescent="0.25">
      <c r="A17" s="54"/>
      <c r="B17" s="14"/>
      <c r="C17" s="15"/>
      <c r="D17" s="15"/>
      <c r="E17" s="15"/>
      <c r="H17" s="3"/>
      <c r="I17" s="3"/>
      <c r="J17" s="45"/>
      <c r="N17" s="45"/>
      <c r="P17" s="45"/>
    </row>
    <row r="18" spans="1:16" s="16" customFormat="1" x14ac:dyDescent="0.25">
      <c r="A18" s="54" t="s">
        <v>34</v>
      </c>
      <c r="B18" s="14" t="s">
        <v>39</v>
      </c>
      <c r="C18" s="15" t="s">
        <v>35</v>
      </c>
      <c r="D18" s="15" t="s">
        <v>27</v>
      </c>
      <c r="E18" s="15" t="s">
        <v>28</v>
      </c>
      <c r="F18" s="16">
        <v>80</v>
      </c>
      <c r="G18" s="16" t="s">
        <v>43</v>
      </c>
      <c r="H18" s="3">
        <v>11.9</v>
      </c>
      <c r="I18" s="3" t="s">
        <v>44</v>
      </c>
      <c r="J18" s="53">
        <f>H18*F18</f>
        <v>952</v>
      </c>
      <c r="N18" s="45"/>
      <c r="P18" s="45"/>
    </row>
    <row r="19" spans="1:16" s="16" customFormat="1" x14ac:dyDescent="0.25">
      <c r="A19" s="54"/>
      <c r="B19" s="14"/>
      <c r="C19" s="15"/>
      <c r="D19" s="15"/>
      <c r="E19" s="15"/>
      <c r="H19" s="3"/>
      <c r="I19" s="3"/>
      <c r="J19" s="45"/>
      <c r="N19" s="45"/>
      <c r="P19" s="45"/>
    </row>
    <row r="20" spans="1:16" s="16" customFormat="1" x14ac:dyDescent="0.25">
      <c r="A20" s="54" t="s">
        <v>47</v>
      </c>
      <c r="B20" s="14" t="s">
        <v>40</v>
      </c>
      <c r="C20" s="15" t="s">
        <v>41</v>
      </c>
      <c r="D20" s="15" t="s">
        <v>27</v>
      </c>
      <c r="E20" s="15" t="s">
        <v>28</v>
      </c>
      <c r="F20" s="16">
        <v>15</v>
      </c>
      <c r="G20" s="16" t="s">
        <v>42</v>
      </c>
      <c r="H20" s="4">
        <v>24.6</v>
      </c>
      <c r="I20" s="3" t="s">
        <v>45</v>
      </c>
      <c r="J20" s="52">
        <f>H20*F20</f>
        <v>369</v>
      </c>
      <c r="N20" s="45"/>
      <c r="P20" s="45"/>
    </row>
    <row r="21" spans="1:16" s="16" customFormat="1" x14ac:dyDescent="0.25">
      <c r="A21" s="54"/>
      <c r="B21" s="14"/>
      <c r="C21" s="15"/>
      <c r="D21" s="15"/>
      <c r="E21" s="15"/>
      <c r="H21" s="4"/>
      <c r="I21" s="3"/>
      <c r="J21" s="51"/>
      <c r="N21" s="45"/>
      <c r="P21" s="45"/>
    </row>
    <row r="22" spans="1:16" s="16" customFormat="1" x14ac:dyDescent="0.25">
      <c r="A22" s="54" t="s">
        <v>48</v>
      </c>
      <c r="B22" s="14" t="s">
        <v>40</v>
      </c>
      <c r="C22" s="15" t="s">
        <v>41</v>
      </c>
      <c r="D22" s="15" t="s">
        <v>27</v>
      </c>
      <c r="E22" s="15" t="s">
        <v>28</v>
      </c>
      <c r="F22" s="16">
        <v>40</v>
      </c>
      <c r="G22" s="16" t="s">
        <v>42</v>
      </c>
      <c r="H22" s="4">
        <v>24.6</v>
      </c>
      <c r="I22" s="3" t="s">
        <v>45</v>
      </c>
      <c r="J22" s="53">
        <f>H22*F22</f>
        <v>984</v>
      </c>
      <c r="N22" s="45"/>
      <c r="P22" s="45"/>
    </row>
    <row r="23" spans="1:16" s="16" customFormat="1" x14ac:dyDescent="0.25">
      <c r="A23" s="54"/>
      <c r="B23" s="14"/>
      <c r="C23" s="15"/>
      <c r="D23" s="15"/>
      <c r="E23" s="17"/>
      <c r="H23" s="3"/>
      <c r="I23" s="3"/>
      <c r="J23" s="45"/>
      <c r="N23" s="45"/>
      <c r="P23" s="45"/>
    </row>
    <row r="24" spans="1:16" s="16" customFormat="1" x14ac:dyDescent="0.25">
      <c r="A24" s="54" t="s">
        <v>49</v>
      </c>
      <c r="B24" s="14" t="s">
        <v>50</v>
      </c>
      <c r="C24" s="15" t="s">
        <v>33</v>
      </c>
      <c r="D24" s="15" t="s">
        <v>27</v>
      </c>
      <c r="E24" s="15" t="s">
        <v>28</v>
      </c>
      <c r="F24" s="16">
        <v>35</v>
      </c>
      <c r="G24" s="16" t="s">
        <v>42</v>
      </c>
      <c r="H24" s="3">
        <v>7.46</v>
      </c>
      <c r="I24" s="3" t="s">
        <v>45</v>
      </c>
      <c r="J24" s="52">
        <f>H24*F24</f>
        <v>261.10000000000002</v>
      </c>
      <c r="N24" s="45"/>
      <c r="P24" s="45"/>
    </row>
    <row r="25" spans="1:16" s="16" customFormat="1" x14ac:dyDescent="0.25">
      <c r="A25" s="48"/>
      <c r="B25" s="14"/>
      <c r="C25" s="15"/>
      <c r="D25" s="15"/>
      <c r="E25" s="15"/>
      <c r="H25" s="3"/>
      <c r="I25" s="3"/>
      <c r="J25" s="45"/>
      <c r="N25" s="45"/>
      <c r="P25" s="45"/>
    </row>
    <row r="26" spans="1:16" s="16" customFormat="1" x14ac:dyDescent="0.25">
      <c r="A26" s="48"/>
      <c r="B26" s="14"/>
      <c r="C26" s="15"/>
      <c r="D26" s="15"/>
      <c r="E26" s="15"/>
      <c r="H26" s="3"/>
      <c r="I26" s="3"/>
      <c r="J26" s="45"/>
      <c r="N26" s="45"/>
      <c r="P26" s="45"/>
    </row>
    <row r="27" spans="1:16" s="16" customFormat="1" x14ac:dyDescent="0.25">
      <c r="A27" s="50" t="s">
        <v>52</v>
      </c>
      <c r="B27" s="14"/>
      <c r="C27" s="15"/>
      <c r="D27" s="15"/>
      <c r="E27" s="15"/>
      <c r="H27" s="4"/>
      <c r="I27" s="3"/>
      <c r="J27" s="45"/>
      <c r="N27" s="45"/>
      <c r="P27" s="45"/>
    </row>
    <row r="28" spans="1:16" s="16" customFormat="1" x14ac:dyDescent="0.25">
      <c r="A28" s="54" t="s">
        <v>31</v>
      </c>
      <c r="B28" s="14" t="s">
        <v>36</v>
      </c>
      <c r="C28" s="15" t="s">
        <v>26</v>
      </c>
      <c r="D28" s="15" t="s">
        <v>27</v>
      </c>
      <c r="E28" s="15" t="s">
        <v>28</v>
      </c>
      <c r="F28" s="16">
        <v>110</v>
      </c>
      <c r="G28" s="16" t="s">
        <v>43</v>
      </c>
      <c r="H28" s="4">
        <v>13.82</v>
      </c>
      <c r="I28" s="3" t="s">
        <v>44</v>
      </c>
      <c r="J28" s="52">
        <f>H28*F28</f>
        <v>1520.2</v>
      </c>
      <c r="N28" s="45"/>
      <c r="P28" s="45"/>
    </row>
    <row r="29" spans="1:16" s="16" customFormat="1" x14ac:dyDescent="0.25">
      <c r="A29" s="54"/>
      <c r="B29" s="14"/>
      <c r="C29" s="15"/>
      <c r="D29" s="15"/>
      <c r="E29" s="15"/>
      <c r="H29" s="3"/>
      <c r="I29" s="3"/>
      <c r="J29" s="45"/>
      <c r="N29" s="45"/>
      <c r="P29" s="45"/>
    </row>
    <row r="30" spans="1:16" s="18" customFormat="1" x14ac:dyDescent="0.25">
      <c r="A30" s="54" t="s">
        <v>29</v>
      </c>
      <c r="B30" s="14" t="s">
        <v>37</v>
      </c>
      <c r="C30" s="15" t="s">
        <v>30</v>
      </c>
      <c r="D30" s="15" t="s">
        <v>27</v>
      </c>
      <c r="E30" s="15" t="s">
        <v>28</v>
      </c>
      <c r="F30" s="16">
        <v>20</v>
      </c>
      <c r="G30" s="16" t="s">
        <v>43</v>
      </c>
      <c r="H30" s="3">
        <v>14.13</v>
      </c>
      <c r="I30" s="3" t="s">
        <v>44</v>
      </c>
      <c r="J30" s="52">
        <f>H30*F30</f>
        <v>282.60000000000002</v>
      </c>
      <c r="N30" s="46"/>
      <c r="P30" s="46"/>
    </row>
    <row r="31" spans="1:16" s="18" customFormat="1" x14ac:dyDescent="0.25">
      <c r="A31" s="54"/>
      <c r="B31" s="14"/>
      <c r="C31" s="15"/>
      <c r="D31" s="15"/>
      <c r="E31" s="17"/>
      <c r="F31" s="16"/>
      <c r="G31" s="16"/>
      <c r="H31" s="3"/>
      <c r="I31" s="3"/>
      <c r="J31" s="45"/>
      <c r="N31" s="46"/>
      <c r="P31" s="46"/>
    </row>
    <row r="32" spans="1:16" s="18" customFormat="1" x14ac:dyDescent="0.25">
      <c r="A32" s="54" t="s">
        <v>32</v>
      </c>
      <c r="B32" s="14" t="s">
        <v>38</v>
      </c>
      <c r="C32" s="15" t="s">
        <v>33</v>
      </c>
      <c r="D32" s="15" t="s">
        <v>27</v>
      </c>
      <c r="E32" s="15" t="s">
        <v>28</v>
      </c>
      <c r="F32" s="16">
        <v>35</v>
      </c>
      <c r="G32" s="16" t="s">
        <v>42</v>
      </c>
      <c r="H32" s="3">
        <v>9.85</v>
      </c>
      <c r="I32" s="3" t="s">
        <v>45</v>
      </c>
      <c r="J32" s="52">
        <f>H32*F32</f>
        <v>344.75</v>
      </c>
      <c r="N32" s="46"/>
      <c r="P32" s="46"/>
    </row>
    <row r="33" spans="1:16" s="18" customFormat="1" x14ac:dyDescent="0.25">
      <c r="A33" s="54"/>
      <c r="B33" s="14"/>
      <c r="C33" s="15"/>
      <c r="D33" s="15"/>
      <c r="E33" s="15"/>
      <c r="F33" s="16"/>
      <c r="G33" s="16"/>
      <c r="H33" s="3"/>
      <c r="I33" s="3"/>
      <c r="J33" s="45"/>
      <c r="N33" s="46"/>
      <c r="P33" s="46"/>
    </row>
    <row r="34" spans="1:16" s="18" customFormat="1" x14ac:dyDescent="0.25">
      <c r="A34" s="54" t="s">
        <v>34</v>
      </c>
      <c r="B34" s="14" t="s">
        <v>39</v>
      </c>
      <c r="C34" s="15" t="s">
        <v>35</v>
      </c>
      <c r="D34" s="15" t="s">
        <v>27</v>
      </c>
      <c r="E34" s="15" t="s">
        <v>28</v>
      </c>
      <c r="F34" s="16">
        <v>35</v>
      </c>
      <c r="G34" s="16" t="s">
        <v>43</v>
      </c>
      <c r="H34" s="3">
        <v>11.9</v>
      </c>
      <c r="I34" s="3" t="s">
        <v>44</v>
      </c>
      <c r="J34" s="53">
        <f>H34*F34</f>
        <v>416.5</v>
      </c>
      <c r="N34" s="46"/>
      <c r="P34" s="46"/>
    </row>
    <row r="35" spans="1:16" s="18" customFormat="1" x14ac:dyDescent="0.25">
      <c r="A35" s="54"/>
      <c r="B35" s="14"/>
      <c r="C35" s="15"/>
      <c r="D35" s="15"/>
      <c r="E35" s="15"/>
      <c r="F35" s="16"/>
      <c r="G35" s="16"/>
      <c r="H35" s="3"/>
      <c r="I35" s="3"/>
      <c r="J35" s="45"/>
      <c r="N35" s="46"/>
      <c r="P35" s="46"/>
    </row>
    <row r="36" spans="1:16" s="18" customFormat="1" x14ac:dyDescent="0.25">
      <c r="A36" s="54" t="s">
        <v>47</v>
      </c>
      <c r="B36" s="14" t="s">
        <v>40</v>
      </c>
      <c r="C36" s="15" t="s">
        <v>41</v>
      </c>
      <c r="D36" s="15" t="s">
        <v>27</v>
      </c>
      <c r="E36" s="15" t="s">
        <v>28</v>
      </c>
      <c r="F36" s="16">
        <v>11</v>
      </c>
      <c r="G36" s="16" t="s">
        <v>42</v>
      </c>
      <c r="H36" s="4">
        <v>24.6</v>
      </c>
      <c r="I36" s="3" t="s">
        <v>45</v>
      </c>
      <c r="J36" s="52">
        <f>H36*F36</f>
        <v>270.60000000000002</v>
      </c>
      <c r="N36" s="46"/>
      <c r="P36" s="46"/>
    </row>
    <row r="37" spans="1:16" s="18" customFormat="1" x14ac:dyDescent="0.25">
      <c r="A37" s="54"/>
      <c r="B37" s="14"/>
      <c r="C37" s="15"/>
      <c r="D37" s="15"/>
      <c r="E37" s="15"/>
      <c r="F37" s="16"/>
      <c r="G37" s="16"/>
      <c r="H37" s="4"/>
      <c r="I37" s="3"/>
      <c r="J37" s="51"/>
      <c r="N37" s="46"/>
      <c r="P37" s="46"/>
    </row>
    <row r="38" spans="1:16" x14ac:dyDescent="0.25">
      <c r="A38" s="54" t="s">
        <v>48</v>
      </c>
      <c r="B38" s="14" t="s">
        <v>40</v>
      </c>
      <c r="C38" s="15" t="s">
        <v>41</v>
      </c>
      <c r="D38" s="15" t="s">
        <v>27</v>
      </c>
      <c r="E38" s="15" t="s">
        <v>28</v>
      </c>
      <c r="F38" s="16">
        <v>21</v>
      </c>
      <c r="G38" s="16" t="s">
        <v>42</v>
      </c>
      <c r="H38" s="4">
        <v>24.6</v>
      </c>
      <c r="I38" s="3" t="s">
        <v>45</v>
      </c>
      <c r="J38" s="53">
        <f>H38*F38</f>
        <v>516.6</v>
      </c>
      <c r="N38" s="47"/>
      <c r="P38" s="47"/>
    </row>
    <row r="39" spans="1:16" x14ac:dyDescent="0.25">
      <c r="F39" s="18"/>
      <c r="G39" s="18"/>
      <c r="H39" s="3"/>
      <c r="I39" s="3"/>
      <c r="J39" s="47"/>
      <c r="N39" s="47"/>
      <c r="P39" s="47"/>
    </row>
    <row r="40" spans="1:16" x14ac:dyDescent="0.25">
      <c r="A40" s="20"/>
      <c r="J40" s="47"/>
      <c r="N40" s="47"/>
      <c r="P40" s="47"/>
    </row>
    <row r="41" spans="1:16" x14ac:dyDescent="0.25">
      <c r="E41" s="21"/>
      <c r="F41" s="16"/>
      <c r="G41" s="16"/>
      <c r="H41" s="3"/>
      <c r="I41" s="3"/>
      <c r="J41" s="47"/>
      <c r="N41" s="47"/>
      <c r="P41" s="47"/>
    </row>
    <row r="42" spans="1:16" x14ac:dyDescent="0.25">
      <c r="F42" s="16"/>
      <c r="G42" s="16"/>
      <c r="H42" s="3"/>
      <c r="I42" s="3"/>
      <c r="J42" s="47"/>
      <c r="N42" s="47"/>
      <c r="P42" s="47"/>
    </row>
    <row r="43" spans="1:16" x14ac:dyDescent="0.25">
      <c r="F43" s="16"/>
      <c r="G43" s="16"/>
      <c r="H43" s="3"/>
      <c r="I43" s="3"/>
      <c r="J43" s="47"/>
      <c r="N43" s="47"/>
      <c r="P43" s="47"/>
    </row>
    <row r="44" spans="1:16" x14ac:dyDescent="0.25">
      <c r="F44" s="16"/>
      <c r="G44" s="16"/>
      <c r="H44" s="3"/>
      <c r="I44" s="3"/>
    </row>
    <row r="45" spans="1:16" x14ac:dyDescent="0.25">
      <c r="F45" s="16"/>
      <c r="G45" s="16"/>
      <c r="H45" s="3"/>
      <c r="I45" s="3"/>
    </row>
    <row r="46" spans="1:16" x14ac:dyDescent="0.25">
      <c r="F46" s="16"/>
      <c r="G46" s="16"/>
      <c r="H46" s="4"/>
      <c r="I46" s="3"/>
    </row>
    <row r="47" spans="1:16" x14ac:dyDescent="0.25">
      <c r="F47" s="16"/>
      <c r="G47" s="16"/>
      <c r="H47" s="4"/>
      <c r="I47" s="3"/>
    </row>
    <row r="48" spans="1:16" x14ac:dyDescent="0.25">
      <c r="F48" s="18"/>
      <c r="G48" s="18"/>
      <c r="H48" s="3"/>
      <c r="I48" s="3"/>
    </row>
    <row r="49" spans="7:8" x14ac:dyDescent="0.25">
      <c r="G49" s="60"/>
      <c r="H49" s="60"/>
    </row>
    <row r="50" spans="7:8" x14ac:dyDescent="0.25">
      <c r="G50" s="60"/>
      <c r="H50" s="60"/>
    </row>
    <row r="51" spans="7:8" x14ac:dyDescent="0.25">
      <c r="G51" s="60"/>
      <c r="H51" s="60"/>
    </row>
    <row r="52" spans="7:8" x14ac:dyDescent="0.25">
      <c r="G52" s="60"/>
      <c r="H52" s="60"/>
    </row>
    <row r="53" spans="7:8" x14ac:dyDescent="0.25">
      <c r="G53" s="60"/>
      <c r="H53" s="60"/>
    </row>
  </sheetData>
  <mergeCells count="15">
    <mergeCell ref="F4:G4"/>
    <mergeCell ref="H4:I4"/>
    <mergeCell ref="H1:I1"/>
    <mergeCell ref="F2:G2"/>
    <mergeCell ref="H2:I2"/>
    <mergeCell ref="F3:G3"/>
    <mergeCell ref="H3:I3"/>
    <mergeCell ref="G52:H52"/>
    <mergeCell ref="G53:H53"/>
    <mergeCell ref="F5:G5"/>
    <mergeCell ref="H5:I5"/>
    <mergeCell ref="L7:N7"/>
    <mergeCell ref="G49:H49"/>
    <mergeCell ref="G50:H50"/>
    <mergeCell ref="G51:H51"/>
  </mergeCells>
  <pageMargins left="0.7" right="0.7" top="0.75" bottom="0.75" header="0.3" footer="0.3"/>
  <pageSetup scale="45" orientation="landscape" r:id="rId1"/>
  <rowBreaks count="1" manualBreakCount="1">
    <brk id="3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7.20.2026</vt:lpstr>
      <vt:lpstr>Bath #2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Madisyn McClemons</cp:lastModifiedBy>
  <cp:lastPrinted>2026-07-21T15:09:57Z</cp:lastPrinted>
  <dcterms:created xsi:type="dcterms:W3CDTF">2017-10-26T16:37:43Z</dcterms:created>
  <dcterms:modified xsi:type="dcterms:W3CDTF">2026-07-21T15:18:21Z</dcterms:modified>
</cp:coreProperties>
</file>