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cNeil Company Dropbox\Grady Hastings\McNeil - Estimating\25 Projects\1-2510 - Crockett Residence\09 Subcontractors\Div 22 Plumbing\Plumbing Fixtures\"/>
    </mc:Choice>
  </mc:AlternateContent>
  <xr:revisionPtr revIDLastSave="0" documentId="13_ncr:1_{A7B13640-94FF-4E77-ADCA-45108FE6031A}" xr6:coauthVersionLast="47" xr6:coauthVersionMax="47" xr10:uidLastSave="{00000000-0000-0000-0000-000000000000}"/>
  <bookViews>
    <workbookView xWindow="0" yWindow="0" windowWidth="14400" windowHeight="15600" xr2:uid="{44D4FB0A-61AD-4681-AC46-A56A59CE01C9}"/>
  </bookViews>
  <sheets>
    <sheet name="FIXTURE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8" i="1" l="1"/>
  <c r="G116" i="1"/>
  <c r="P116" i="1"/>
  <c r="N59" i="1"/>
  <c r="I81" i="1"/>
  <c r="I80" i="1"/>
  <c r="I79" i="1"/>
  <c r="I78" i="1"/>
  <c r="I77" i="1"/>
  <c r="I76" i="1"/>
  <c r="I75" i="1"/>
  <c r="I74" i="1"/>
  <c r="I73" i="1"/>
  <c r="I71" i="1"/>
  <c r="H72" i="1"/>
  <c r="I72" i="1" s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1" i="1"/>
  <c r="N100" i="1"/>
  <c r="N99" i="1"/>
  <c r="N98" i="1"/>
  <c r="N97" i="1"/>
  <c r="N96" i="1"/>
  <c r="N90" i="1"/>
  <c r="N92" i="1" s="1"/>
  <c r="N93" i="1" s="1"/>
  <c r="N81" i="1"/>
  <c r="N80" i="1"/>
  <c r="N79" i="1"/>
  <c r="N78" i="1"/>
  <c r="N77" i="1"/>
  <c r="N76" i="1"/>
  <c r="N75" i="1"/>
  <c r="N74" i="1"/>
  <c r="N73" i="1"/>
  <c r="N72" i="1"/>
  <c r="N71" i="1"/>
  <c r="N68" i="1"/>
  <c r="N67" i="1"/>
  <c r="N66" i="1"/>
  <c r="N65" i="1"/>
  <c r="N64" i="1"/>
  <c r="N63" i="1"/>
  <c r="N62" i="1"/>
  <c r="N61" i="1"/>
  <c r="N60" i="1"/>
  <c r="N58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1" i="1"/>
  <c r="N30" i="1"/>
  <c r="N29" i="1"/>
  <c r="N28" i="1"/>
  <c r="N27" i="1"/>
  <c r="N26" i="1"/>
  <c r="N23" i="1"/>
  <c r="N22" i="1"/>
  <c r="N21" i="1"/>
  <c r="N20" i="1"/>
  <c r="N17" i="1"/>
  <c r="N16" i="1"/>
  <c r="N15" i="1"/>
  <c r="N12" i="1"/>
  <c r="N11" i="1"/>
  <c r="N10" i="1"/>
  <c r="N9" i="1"/>
  <c r="N8" i="1"/>
  <c r="N7" i="1"/>
  <c r="N6" i="1"/>
  <c r="N5" i="1"/>
  <c r="O116" i="1" l="1"/>
  <c r="O82" i="1"/>
  <c r="O69" i="1"/>
  <c r="N119" i="1"/>
  <c r="J82" i="1"/>
  <c r="N85" i="1"/>
  <c r="N87" i="1" s="1"/>
  <c r="N88" i="1" s="1"/>
  <c r="O83" i="1" l="1"/>
  <c r="N121" i="1"/>
  <c r="N122" i="1" s="1"/>
  <c r="F5" i="1"/>
  <c r="I5" i="1"/>
  <c r="F6" i="1"/>
  <c r="I6" i="1"/>
  <c r="F7" i="1"/>
  <c r="I7" i="1"/>
  <c r="F8" i="1"/>
  <c r="I8" i="1"/>
  <c r="F9" i="1"/>
  <c r="I9" i="1"/>
  <c r="F10" i="1"/>
  <c r="I10" i="1"/>
  <c r="F11" i="1"/>
  <c r="I11" i="1"/>
  <c r="F12" i="1"/>
  <c r="I12" i="1"/>
  <c r="F15" i="1"/>
  <c r="I15" i="1"/>
  <c r="F16" i="1"/>
  <c r="I16" i="1"/>
  <c r="F17" i="1"/>
  <c r="I17" i="1"/>
  <c r="F20" i="1"/>
  <c r="I20" i="1"/>
  <c r="F21" i="1"/>
  <c r="I21" i="1"/>
  <c r="F22" i="1"/>
  <c r="I22" i="1"/>
  <c r="F23" i="1"/>
  <c r="I23" i="1"/>
  <c r="F26" i="1"/>
  <c r="I26" i="1"/>
  <c r="F27" i="1"/>
  <c r="I27" i="1"/>
  <c r="F28" i="1"/>
  <c r="I28" i="1"/>
  <c r="F29" i="1"/>
  <c r="I29" i="1"/>
  <c r="F30" i="1"/>
  <c r="I30" i="1"/>
  <c r="F31" i="1"/>
  <c r="I31" i="1"/>
  <c r="F34" i="1"/>
  <c r="I34" i="1"/>
  <c r="F35" i="1"/>
  <c r="I35" i="1"/>
  <c r="F36" i="1"/>
  <c r="I36" i="1"/>
  <c r="F37" i="1"/>
  <c r="I37" i="1"/>
  <c r="F38" i="1"/>
  <c r="I38" i="1"/>
  <c r="F39" i="1"/>
  <c r="I39" i="1"/>
  <c r="F40" i="1"/>
  <c r="I40" i="1"/>
  <c r="F41" i="1"/>
  <c r="I41" i="1"/>
  <c r="F42" i="1"/>
  <c r="I42" i="1"/>
  <c r="F43" i="1"/>
  <c r="I43" i="1"/>
  <c r="F44" i="1"/>
  <c r="I44" i="1"/>
  <c r="F45" i="1"/>
  <c r="I45" i="1"/>
  <c r="F46" i="1"/>
  <c r="I46" i="1"/>
  <c r="F47" i="1"/>
  <c r="I47" i="1"/>
  <c r="F48" i="1"/>
  <c r="I48" i="1"/>
  <c r="F49" i="1"/>
  <c r="I49" i="1"/>
  <c r="F50" i="1"/>
  <c r="I50" i="1"/>
  <c r="F51" i="1"/>
  <c r="I51" i="1"/>
  <c r="F52" i="1"/>
  <c r="I52" i="1"/>
  <c r="F53" i="1"/>
  <c r="I53" i="1"/>
  <c r="F54" i="1"/>
  <c r="I54" i="1"/>
  <c r="F55" i="1"/>
  <c r="I55" i="1"/>
  <c r="F58" i="1"/>
  <c r="I58" i="1"/>
  <c r="F59" i="1"/>
  <c r="P59" i="1" s="1"/>
  <c r="I59" i="1"/>
  <c r="F60" i="1"/>
  <c r="P60" i="1" s="1"/>
  <c r="I60" i="1"/>
  <c r="K60" i="1" s="1"/>
  <c r="F61" i="1"/>
  <c r="P61" i="1" s="1"/>
  <c r="I61" i="1"/>
  <c r="F62" i="1"/>
  <c r="P62" i="1" s="1"/>
  <c r="I62" i="1"/>
  <c r="F63" i="1"/>
  <c r="I63" i="1"/>
  <c r="F64" i="1"/>
  <c r="P64" i="1" s="1"/>
  <c r="I64" i="1"/>
  <c r="K64" i="1" s="1"/>
  <c r="F65" i="1"/>
  <c r="P65" i="1" s="1"/>
  <c r="I65" i="1"/>
  <c r="F66" i="1"/>
  <c r="I66" i="1"/>
  <c r="F67" i="1"/>
  <c r="P67" i="1" s="1"/>
  <c r="I67" i="1"/>
  <c r="F68" i="1"/>
  <c r="P68" i="1" s="1"/>
  <c r="I68" i="1"/>
  <c r="F71" i="1"/>
  <c r="P71" i="1" s="1"/>
  <c r="F72" i="1"/>
  <c r="F73" i="1"/>
  <c r="F74" i="1"/>
  <c r="F75" i="1"/>
  <c r="F76" i="1"/>
  <c r="F77" i="1"/>
  <c r="F78" i="1"/>
  <c r="F79" i="1"/>
  <c r="F80" i="1"/>
  <c r="F81" i="1"/>
  <c r="F90" i="1"/>
  <c r="I90" i="1"/>
  <c r="F92" i="1"/>
  <c r="I92" i="1"/>
  <c r="F93" i="1"/>
  <c r="I93" i="1"/>
  <c r="F96" i="1"/>
  <c r="I96" i="1"/>
  <c r="F97" i="1"/>
  <c r="I97" i="1"/>
  <c r="F98" i="1"/>
  <c r="I98" i="1"/>
  <c r="F99" i="1"/>
  <c r="I99" i="1"/>
  <c r="F100" i="1"/>
  <c r="I100" i="1"/>
  <c r="F101" i="1"/>
  <c r="I101" i="1"/>
  <c r="F104" i="1"/>
  <c r="I104" i="1"/>
  <c r="K104" i="1" s="1"/>
  <c r="F105" i="1"/>
  <c r="I105" i="1"/>
  <c r="F106" i="1"/>
  <c r="I106" i="1"/>
  <c r="F107" i="1"/>
  <c r="I107" i="1"/>
  <c r="K107" i="1" s="1"/>
  <c r="F108" i="1"/>
  <c r="I108" i="1"/>
  <c r="F109" i="1"/>
  <c r="I109" i="1"/>
  <c r="K109" i="1" s="1"/>
  <c r="F110" i="1"/>
  <c r="I110" i="1"/>
  <c r="K110" i="1" s="1"/>
  <c r="F111" i="1"/>
  <c r="I111" i="1"/>
  <c r="K111" i="1" s="1"/>
  <c r="F112" i="1"/>
  <c r="I112" i="1"/>
  <c r="F113" i="1"/>
  <c r="I113" i="1"/>
  <c r="K113" i="1" s="1"/>
  <c r="F114" i="1"/>
  <c r="I114" i="1"/>
  <c r="K114" i="1" s="1"/>
  <c r="F115" i="1"/>
  <c r="I115" i="1"/>
  <c r="K115" i="1" s="1"/>
  <c r="K108" i="1" l="1"/>
  <c r="J116" i="1"/>
  <c r="J117" i="1" s="1"/>
  <c r="K78" i="1"/>
  <c r="P78" i="1"/>
  <c r="K80" i="1"/>
  <c r="P80" i="1"/>
  <c r="K77" i="1"/>
  <c r="P77" i="1"/>
  <c r="K75" i="1"/>
  <c r="P75" i="1"/>
  <c r="K74" i="1"/>
  <c r="P74" i="1"/>
  <c r="K73" i="1"/>
  <c r="P73" i="1"/>
  <c r="K72" i="1"/>
  <c r="P72" i="1"/>
  <c r="P117" i="1"/>
  <c r="O117" i="1"/>
  <c r="K105" i="1"/>
  <c r="K112" i="1"/>
  <c r="K106" i="1"/>
  <c r="K81" i="1"/>
  <c r="P81" i="1"/>
  <c r="F85" i="1"/>
  <c r="F87" i="1" s="1"/>
  <c r="F119" i="1"/>
  <c r="F121" i="1" s="1"/>
  <c r="K62" i="1"/>
  <c r="K61" i="1"/>
  <c r="K58" i="1"/>
  <c r="G69" i="1"/>
  <c r="P58" i="1"/>
  <c r="P69" i="1" s="1"/>
  <c r="P70" i="1" s="1"/>
  <c r="I119" i="1"/>
  <c r="I121" i="1" s="1"/>
  <c r="I122" i="1" s="1"/>
  <c r="G82" i="1"/>
  <c r="K71" i="1"/>
  <c r="K59" i="1"/>
  <c r="K69" i="1" s="1"/>
  <c r="J69" i="1"/>
  <c r="I85" i="1"/>
  <c r="I87" i="1" s="1"/>
  <c r="I88" i="1" s="1"/>
  <c r="K116" i="1" l="1"/>
  <c r="K117" i="1" s="1"/>
  <c r="K82" i="1"/>
  <c r="F88" i="1"/>
  <c r="P82" i="1"/>
  <c r="P83" i="1" s="1"/>
  <c r="K70" i="1"/>
  <c r="K83" i="1"/>
  <c r="O70" i="1"/>
  <c r="G83" i="1"/>
  <c r="O84" i="1" s="1"/>
  <c r="F122" i="1"/>
  <c r="J70" i="1"/>
  <c r="J83" i="1"/>
  <c r="J84" i="1" s="1"/>
  <c r="K84" i="1" l="1"/>
  <c r="P84" i="1"/>
</calcChain>
</file>

<file path=xl/sharedStrings.xml><?xml version="1.0" encoding="utf-8"?>
<sst xmlns="http://schemas.openxmlformats.org/spreadsheetml/2006/main" count="170" uniqueCount="61">
  <si>
    <t>TOTAL</t>
  </si>
  <si>
    <t>7% TAX</t>
  </si>
  <si>
    <t>FREIGHT</t>
  </si>
  <si>
    <t>SUBTOTAL</t>
  </si>
  <si>
    <t>SEAT/TRIP LEVER</t>
  </si>
  <si>
    <t>TOILET</t>
  </si>
  <si>
    <t>DRAIN</t>
  </si>
  <si>
    <t>SHOWER ARM</t>
  </si>
  <si>
    <t>SHOWER HEAD 5"</t>
  </si>
  <si>
    <t>SHOWER Rough in</t>
  </si>
  <si>
    <t>SHOWER LEVER</t>
  </si>
  <si>
    <t>SHOWER TRIM</t>
  </si>
  <si>
    <t>SINK SS</t>
  </si>
  <si>
    <t>POPUP</t>
  </si>
  <si>
    <t>FAUCET HANDLES</t>
  </si>
  <si>
    <t>FAUCET</t>
  </si>
  <si>
    <t>BASEMENT BATH</t>
  </si>
  <si>
    <t>BASKET STRAINER</t>
  </si>
  <si>
    <t>AIR SWITCH</t>
  </si>
  <si>
    <t>RO FAUCET</t>
  </si>
  <si>
    <t>DISPOSAL</t>
  </si>
  <si>
    <t>SINK</t>
  </si>
  <si>
    <t>BAR</t>
  </si>
  <si>
    <t>AIRMADA DRYING SYSTEM</t>
  </si>
  <si>
    <t>AIRMADA SHOWER DRYING SYSTEM</t>
  </si>
  <si>
    <t>SHOWER VALVE</t>
  </si>
  <si>
    <t>BATHROOM 3</t>
  </si>
  <si>
    <t>BATHROOM 2</t>
  </si>
  <si>
    <t>SHOWER HANDSET</t>
  </si>
  <si>
    <t>RAIN HEAD</t>
  </si>
  <si>
    <t>SHOWER VALVE Rough in</t>
  </si>
  <si>
    <t>SHOWER VALVE/TRIM</t>
  </si>
  <si>
    <t>TUB FILLER Rough-in</t>
  </si>
  <si>
    <t>TUB FILLER Unions</t>
  </si>
  <si>
    <t>TUB FILLER Trim</t>
  </si>
  <si>
    <t>TUB FILLER Body</t>
  </si>
  <si>
    <t>SOAKER TUB</t>
  </si>
  <si>
    <t>HANDLE</t>
  </si>
  <si>
    <t>FAUCETS</t>
  </si>
  <si>
    <t>PRIMARY BATH</t>
  </si>
  <si>
    <t>POWDER BATH</t>
  </si>
  <si>
    <t>LAUNDRY</t>
  </si>
  <si>
    <t>GARAGE</t>
  </si>
  <si>
    <t>POT FILLER</t>
  </si>
  <si>
    <t>SOAP DISPENSER</t>
  </si>
  <si>
    <t>KITCHEN</t>
  </si>
  <si>
    <t>UNIT COST</t>
  </si>
  <si>
    <t>QUANITITY</t>
  </si>
  <si>
    <t>BASE PACKAGE SELECTIONS</t>
  </si>
  <si>
    <t>Plumbing Fixtures Allowance</t>
  </si>
  <si>
    <t>matte black</t>
  </si>
  <si>
    <t>SAVINGS</t>
  </si>
  <si>
    <t>ALTERNATE OPTION 1</t>
  </si>
  <si>
    <t>ALTERNATE OPTION 2</t>
  </si>
  <si>
    <t>Notes</t>
  </si>
  <si>
    <t>product change</t>
  </si>
  <si>
    <t>Delta black</t>
  </si>
  <si>
    <t>Signature Hardware</t>
  </si>
  <si>
    <t>Delta</t>
  </si>
  <si>
    <t>kit</t>
  </si>
  <si>
    <t>w/ taxes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</si>
</sst>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  <font>
      <b/>
      <u val="singleAccounting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44" fontId="4" fillId="0" borderId="0" xfId="0" applyNumberFormat="1" applyFont="1"/>
    <xf numFmtId="44" fontId="4" fillId="0" borderId="0" xfId="2" applyFont="1" applyFill="1" applyBorder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/>
    <xf numFmtId="44" fontId="5" fillId="0" borderId="1" xfId="0" applyNumberFormat="1" applyFont="1" applyBorder="1"/>
    <xf numFmtId="44" fontId="5" fillId="0" borderId="1" xfId="2" applyFont="1" applyFill="1" applyBorder="1" applyAlignment="1">
      <alignment horizontal="right"/>
    </xf>
    <xf numFmtId="44" fontId="5" fillId="0" borderId="0" xfId="0" applyNumberFormat="1" applyFont="1"/>
    <xf numFmtId="44" fontId="5" fillId="0" borderId="0" xfId="2" applyFont="1" applyFill="1" applyBorder="1" applyAlignment="1">
      <alignment horizontal="right"/>
    </xf>
    <xf numFmtId="44" fontId="5" fillId="0" borderId="0" xfId="2" applyFont="1" applyFill="1" applyBorder="1"/>
    <xf numFmtId="0" fontId="5" fillId="0" borderId="0" xfId="0" applyFont="1" applyAlignment="1">
      <alignment horizontal="left" indent="2"/>
    </xf>
    <xf numFmtId="0" fontId="6" fillId="0" borderId="0" xfId="0" applyFont="1"/>
    <xf numFmtId="44" fontId="5" fillId="0" borderId="0" xfId="2" applyFont="1" applyFill="1" applyBorder="1" applyAlignment="1">
      <alignment horizontal="center"/>
    </xf>
    <xf numFmtId="44" fontId="5" fillId="0" borderId="0" xfId="2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164" fontId="5" fillId="2" borderId="0" xfId="1" applyNumberFormat="1" applyFont="1" applyFill="1" applyBorder="1" applyAlignment="1">
      <alignment horizontal="center"/>
    </xf>
    <xf numFmtId="0" fontId="4" fillId="2" borderId="0" xfId="0" applyFont="1" applyFill="1"/>
    <xf numFmtId="0" fontId="7" fillId="2" borderId="0" xfId="0" applyFont="1" applyFill="1"/>
    <xf numFmtId="165" fontId="4" fillId="2" borderId="0" xfId="0" applyNumberFormat="1" applyFont="1" applyFill="1" applyAlignment="1">
      <alignment horizontal="center"/>
    </xf>
    <xf numFmtId="44" fontId="5" fillId="3" borderId="0" xfId="2" applyFont="1" applyFill="1" applyBorder="1"/>
    <xf numFmtId="44" fontId="0" fillId="0" borderId="0" xfId="0" applyNumberFormat="1"/>
    <xf numFmtId="0" fontId="2" fillId="0" borderId="0" xfId="0" applyFont="1"/>
    <xf numFmtId="44" fontId="3" fillId="0" borderId="0" xfId="0" applyNumberFormat="1" applyFont="1"/>
    <xf numFmtId="9" fontId="0" fillId="0" borderId="0" xfId="3" applyFont="1"/>
    <xf numFmtId="0" fontId="6" fillId="0" borderId="2" xfId="0" applyFont="1" applyBorder="1"/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44" fontId="5" fillId="0" borderId="3" xfId="2" applyFont="1" applyFill="1" applyBorder="1"/>
    <xf numFmtId="0" fontId="2" fillId="0" borderId="3" xfId="0" applyFont="1" applyBorder="1"/>
    <xf numFmtId="0" fontId="2" fillId="0" borderId="4" xfId="0" applyFont="1" applyBorder="1"/>
    <xf numFmtId="0" fontId="5" fillId="0" borderId="5" xfId="0" applyFont="1" applyBorder="1" applyAlignment="1">
      <alignment horizontal="left" indent="2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44" fontId="5" fillId="0" borderId="0" xfId="0" applyNumberFormat="1" applyFont="1" applyBorder="1"/>
    <xf numFmtId="0" fontId="0" fillId="0" borderId="0" xfId="0" applyBorder="1"/>
    <xf numFmtId="44" fontId="0" fillId="0" borderId="6" xfId="0" applyNumberFormat="1" applyBorder="1"/>
    <xf numFmtId="44" fontId="0" fillId="0" borderId="0" xfId="0" applyNumberFormat="1" applyBorder="1"/>
    <xf numFmtId="44" fontId="3" fillId="0" borderId="6" xfId="0" applyNumberFormat="1" applyFont="1" applyBorder="1"/>
    <xf numFmtId="9" fontId="0" fillId="0" borderId="0" xfId="3" applyFont="1" applyBorder="1"/>
    <xf numFmtId="9" fontId="0" fillId="0" borderId="6" xfId="3" applyFont="1" applyBorder="1"/>
    <xf numFmtId="0" fontId="5" fillId="0" borderId="7" xfId="0" applyFont="1" applyBorder="1" applyAlignment="1">
      <alignment horizontal="left" indent="2"/>
    </xf>
    <xf numFmtId="0" fontId="5" fillId="0" borderId="8" xfId="0" applyFont="1" applyBorder="1"/>
    <xf numFmtId="0" fontId="5" fillId="0" borderId="8" xfId="0" applyFont="1" applyBorder="1" applyAlignment="1">
      <alignment horizontal="center"/>
    </xf>
    <xf numFmtId="44" fontId="5" fillId="0" borderId="8" xfId="2" applyFont="1" applyFill="1" applyBorder="1"/>
    <xf numFmtId="44" fontId="5" fillId="0" borderId="8" xfId="0" applyNumberFormat="1" applyFont="1" applyBorder="1"/>
    <xf numFmtId="44" fontId="0" fillId="0" borderId="8" xfId="0" applyNumberFormat="1" applyBorder="1"/>
    <xf numFmtId="44" fontId="8" fillId="0" borderId="9" xfId="0" applyNumberFormat="1" applyFont="1" applyBorder="1"/>
    <xf numFmtId="0" fontId="5" fillId="0" borderId="2" xfId="0" applyFont="1" applyBorder="1"/>
    <xf numFmtId="0" fontId="6" fillId="0" borderId="3" xfId="0" applyFont="1" applyBorder="1"/>
    <xf numFmtId="44" fontId="5" fillId="0" borderId="3" xfId="2" applyFont="1" applyFill="1" applyBorder="1" applyAlignment="1">
      <alignment horizontal="center"/>
    </xf>
    <xf numFmtId="0" fontId="5" fillId="0" borderId="5" xfId="0" applyFont="1" applyBorder="1"/>
    <xf numFmtId="0" fontId="5" fillId="0" borderId="0" xfId="0" applyFont="1" applyBorder="1" applyAlignment="1">
      <alignment horizontal="left" indent="2"/>
    </xf>
    <xf numFmtId="44" fontId="3" fillId="0" borderId="0" xfId="0" applyNumberFormat="1" applyFont="1" applyBorder="1"/>
    <xf numFmtId="0" fontId="6" fillId="0" borderId="0" xfId="0" applyFont="1" applyBorder="1"/>
    <xf numFmtId="0" fontId="5" fillId="0" borderId="7" xfId="0" applyFont="1" applyBorder="1"/>
    <xf numFmtId="0" fontId="5" fillId="0" borderId="8" xfId="0" applyFont="1" applyBorder="1" applyAlignment="1">
      <alignment horizontal="left" indent="2"/>
    </xf>
    <xf numFmtId="0" fontId="0" fillId="0" borderId="8" xfId="0" applyBorder="1"/>
    <xf numFmtId="9" fontId="0" fillId="0" borderId="8" xfId="3" applyFont="1" applyBorder="1"/>
    <xf numFmtId="9" fontId="0" fillId="0" borderId="9" xfId="3" applyFont="1" applyBorder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B2871-2D03-4081-8F71-394E727C3241}">
  <sheetPr>
    <pageSetUpPr fitToPage="1"/>
  </sheetPr>
  <dimension ref="A1:P122"/>
  <sheetViews>
    <sheetView tabSelected="1" topLeftCell="A50" zoomScale="85" zoomScaleNormal="85" workbookViewId="0">
      <selection activeCell="B61" sqref="B61"/>
    </sheetView>
  </sheetViews>
  <sheetFormatPr defaultRowHeight="15" x14ac:dyDescent="0.25"/>
  <cols>
    <col min="1" max="1" width="6.5703125" bestFit="1" customWidth="1"/>
    <col min="2" max="2" width="35" bestFit="1" customWidth="1"/>
    <col min="4" max="4" width="10.42578125" bestFit="1" customWidth="1"/>
    <col min="5" max="5" width="11.7109375" bestFit="1" customWidth="1"/>
    <col min="6" max="6" width="11.28515625" bestFit="1" customWidth="1"/>
    <col min="7" max="7" width="10.42578125" bestFit="1" customWidth="1"/>
    <col min="8" max="8" width="11.7109375" bestFit="1" customWidth="1"/>
    <col min="9" max="11" width="11.28515625" bestFit="1" customWidth="1"/>
    <col min="12" max="12" width="10.42578125" bestFit="1" customWidth="1"/>
    <col min="13" max="13" width="11.7109375" bestFit="1" customWidth="1"/>
    <col min="14" max="14" width="11.28515625" bestFit="1" customWidth="1"/>
    <col min="15" max="15" width="14.7109375" bestFit="1" customWidth="1"/>
    <col min="16" max="16" width="11.28515625" bestFit="1" customWidth="1"/>
  </cols>
  <sheetData>
    <row r="1" spans="1:16" x14ac:dyDescent="0.25">
      <c r="A1" s="18">
        <v>22.4</v>
      </c>
      <c r="B1" s="17" t="s">
        <v>49</v>
      </c>
      <c r="C1" s="16"/>
      <c r="D1" s="16"/>
      <c r="E1" s="15"/>
      <c r="F1" s="15"/>
      <c r="G1" s="16"/>
      <c r="H1" s="15"/>
      <c r="I1" s="15"/>
      <c r="L1" s="16"/>
      <c r="M1" s="15"/>
      <c r="N1" s="15"/>
    </row>
    <row r="2" spans="1:16" x14ac:dyDescent="0.25">
      <c r="A2" s="4"/>
      <c r="B2" s="4"/>
      <c r="C2" s="4"/>
      <c r="D2" s="14" t="s">
        <v>48</v>
      </c>
      <c r="E2" s="14"/>
      <c r="F2" s="14"/>
      <c r="G2" s="14" t="s">
        <v>52</v>
      </c>
      <c r="H2" s="14"/>
      <c r="I2" s="14"/>
      <c r="J2" s="21" t="s">
        <v>54</v>
      </c>
      <c r="K2" s="21" t="s">
        <v>51</v>
      </c>
      <c r="L2" s="14" t="s">
        <v>53</v>
      </c>
      <c r="M2" s="14"/>
      <c r="N2" s="14"/>
      <c r="O2" s="21" t="s">
        <v>54</v>
      </c>
      <c r="P2" s="21" t="s">
        <v>51</v>
      </c>
    </row>
    <row r="3" spans="1:16" x14ac:dyDescent="0.25">
      <c r="A3" s="4"/>
      <c r="B3" s="4"/>
      <c r="C3" s="4"/>
      <c r="D3" s="3" t="s">
        <v>47</v>
      </c>
      <c r="E3" s="13" t="s">
        <v>46</v>
      </c>
      <c r="F3" s="3" t="s">
        <v>3</v>
      </c>
      <c r="G3" s="3" t="s">
        <v>47</v>
      </c>
      <c r="H3" s="13" t="s">
        <v>46</v>
      </c>
      <c r="I3" s="3" t="s">
        <v>3</v>
      </c>
      <c r="L3" s="3" t="s">
        <v>47</v>
      </c>
      <c r="M3" s="13" t="s">
        <v>46</v>
      </c>
      <c r="N3" s="3" t="s">
        <v>3</v>
      </c>
    </row>
    <row r="4" spans="1:16" x14ac:dyDescent="0.25">
      <c r="A4" s="4"/>
      <c r="B4" s="11" t="s">
        <v>45</v>
      </c>
      <c r="C4" s="4"/>
      <c r="D4" s="3"/>
      <c r="E4" s="9"/>
      <c r="F4" s="3"/>
      <c r="G4" s="3"/>
      <c r="H4" s="9"/>
      <c r="I4" s="3"/>
      <c r="L4" s="3"/>
      <c r="M4" s="9"/>
      <c r="N4" s="3"/>
    </row>
    <row r="5" spans="1:16" x14ac:dyDescent="0.25">
      <c r="A5" s="4"/>
      <c r="B5" s="10" t="s">
        <v>21</v>
      </c>
      <c r="C5" s="4"/>
      <c r="D5" s="3">
        <v>1</v>
      </c>
      <c r="E5" s="9">
        <v>4585.5</v>
      </c>
      <c r="F5" s="7">
        <f>D5*E5</f>
        <v>4585.5</v>
      </c>
      <c r="G5" s="3">
        <v>1</v>
      </c>
      <c r="H5" s="9">
        <v>4585.5</v>
      </c>
      <c r="I5" s="7">
        <f>G5*H5</f>
        <v>4585.5</v>
      </c>
      <c r="L5" s="3">
        <v>1</v>
      </c>
      <c r="M5" s="9">
        <v>4585.5</v>
      </c>
      <c r="N5" s="7">
        <f>L5*M5</f>
        <v>4585.5</v>
      </c>
    </row>
    <row r="6" spans="1:16" x14ac:dyDescent="0.25">
      <c r="A6" s="4"/>
      <c r="B6" s="10" t="s">
        <v>20</v>
      </c>
      <c r="C6" s="4"/>
      <c r="D6" s="3">
        <v>1</v>
      </c>
      <c r="E6" s="9">
        <v>280.73</v>
      </c>
      <c r="F6" s="7">
        <f>D6*E6</f>
        <v>280.73</v>
      </c>
      <c r="G6" s="3">
        <v>1</v>
      </c>
      <c r="H6" s="9">
        <v>280.73</v>
      </c>
      <c r="I6" s="7">
        <f>G6*H6</f>
        <v>280.73</v>
      </c>
      <c r="L6" s="3">
        <v>1</v>
      </c>
      <c r="M6" s="9">
        <v>280.73</v>
      </c>
      <c r="N6" s="7">
        <f>L6*M6</f>
        <v>280.73</v>
      </c>
    </row>
    <row r="7" spans="1:16" x14ac:dyDescent="0.25">
      <c r="A7" s="4"/>
      <c r="B7" s="10" t="s">
        <v>17</v>
      </c>
      <c r="C7" s="4"/>
      <c r="D7" s="3">
        <v>1</v>
      </c>
      <c r="E7" s="9">
        <v>42.59</v>
      </c>
      <c r="F7" s="7">
        <f>D7*E7</f>
        <v>42.59</v>
      </c>
      <c r="G7" s="3">
        <v>1</v>
      </c>
      <c r="H7" s="9">
        <v>42.59</v>
      </c>
      <c r="I7" s="7">
        <f>G7*H7</f>
        <v>42.59</v>
      </c>
      <c r="L7" s="3">
        <v>1</v>
      </c>
      <c r="M7" s="9">
        <v>42.59</v>
      </c>
      <c r="N7" s="7">
        <f>L7*M7</f>
        <v>42.59</v>
      </c>
    </row>
    <row r="8" spans="1:16" x14ac:dyDescent="0.25">
      <c r="A8" s="4"/>
      <c r="B8" s="10" t="s">
        <v>15</v>
      </c>
      <c r="C8" s="4"/>
      <c r="D8" s="3">
        <v>1</v>
      </c>
      <c r="E8" s="9">
        <v>913.5</v>
      </c>
      <c r="F8" s="7">
        <f>D8*E8</f>
        <v>913.5</v>
      </c>
      <c r="G8" s="3">
        <v>1</v>
      </c>
      <c r="H8" s="9">
        <v>913.5</v>
      </c>
      <c r="I8" s="7">
        <f>G8*H8</f>
        <v>913.5</v>
      </c>
      <c r="L8" s="3">
        <v>1</v>
      </c>
      <c r="M8" s="9">
        <v>913.5</v>
      </c>
      <c r="N8" s="7">
        <f>L8*M8</f>
        <v>913.5</v>
      </c>
    </row>
    <row r="9" spans="1:16" x14ac:dyDescent="0.25">
      <c r="A9" s="4"/>
      <c r="B9" s="10" t="s">
        <v>19</v>
      </c>
      <c r="C9" s="4"/>
      <c r="D9" s="3">
        <v>1</v>
      </c>
      <c r="E9" s="9">
        <v>548.1</v>
      </c>
      <c r="F9" s="7">
        <f>D9*E9</f>
        <v>548.1</v>
      </c>
      <c r="G9" s="3">
        <v>1</v>
      </c>
      <c r="H9" s="9">
        <v>548.1</v>
      </c>
      <c r="I9" s="7">
        <f>G9*H9</f>
        <v>548.1</v>
      </c>
      <c r="L9" s="3">
        <v>1</v>
      </c>
      <c r="M9" s="9">
        <v>548.1</v>
      </c>
      <c r="N9" s="7">
        <f>L9*M9</f>
        <v>548.1</v>
      </c>
    </row>
    <row r="10" spans="1:16" x14ac:dyDescent="0.25">
      <c r="A10" s="4"/>
      <c r="B10" s="10" t="s">
        <v>44</v>
      </c>
      <c r="C10" s="4"/>
      <c r="D10" s="3">
        <v>1</v>
      </c>
      <c r="E10" s="9">
        <v>205.54</v>
      </c>
      <c r="F10" s="7">
        <f>D10*E10</f>
        <v>205.54</v>
      </c>
      <c r="G10" s="3">
        <v>1</v>
      </c>
      <c r="H10" s="9">
        <v>205.54</v>
      </c>
      <c r="I10" s="7">
        <f>G10*H10</f>
        <v>205.54</v>
      </c>
      <c r="L10" s="3">
        <v>1</v>
      </c>
      <c r="M10" s="9">
        <v>205.54</v>
      </c>
      <c r="N10" s="7">
        <f>L10*M10</f>
        <v>205.54</v>
      </c>
    </row>
    <row r="11" spans="1:16" x14ac:dyDescent="0.25">
      <c r="A11" s="4"/>
      <c r="B11" s="10" t="s">
        <v>18</v>
      </c>
      <c r="C11" s="4"/>
      <c r="D11" s="3">
        <v>1</v>
      </c>
      <c r="E11" s="9">
        <v>155.30000000000001</v>
      </c>
      <c r="F11" s="7">
        <f>D11*E11</f>
        <v>155.30000000000001</v>
      </c>
      <c r="G11" s="3">
        <v>1</v>
      </c>
      <c r="H11" s="9">
        <v>155.30000000000001</v>
      </c>
      <c r="I11" s="7">
        <f>G11*H11</f>
        <v>155.30000000000001</v>
      </c>
      <c r="L11" s="3">
        <v>1</v>
      </c>
      <c r="M11" s="9">
        <v>155.30000000000001</v>
      </c>
      <c r="N11" s="7">
        <f>L11*M11</f>
        <v>155.30000000000001</v>
      </c>
    </row>
    <row r="12" spans="1:16" x14ac:dyDescent="0.25">
      <c r="A12" s="4"/>
      <c r="B12" s="10" t="s">
        <v>43</v>
      </c>
      <c r="C12" s="4"/>
      <c r="D12" s="3">
        <v>0</v>
      </c>
      <c r="E12" s="9">
        <v>700</v>
      </c>
      <c r="F12" s="7">
        <f>D12*E12</f>
        <v>0</v>
      </c>
      <c r="G12" s="3">
        <v>0</v>
      </c>
      <c r="H12" s="9">
        <v>700</v>
      </c>
      <c r="I12" s="7">
        <f>G12*H12</f>
        <v>0</v>
      </c>
      <c r="L12" s="3">
        <v>0</v>
      </c>
      <c r="M12" s="9">
        <v>700</v>
      </c>
      <c r="N12" s="7">
        <f>L12*M12</f>
        <v>0</v>
      </c>
    </row>
    <row r="13" spans="1:16" x14ac:dyDescent="0.25">
      <c r="A13" s="4"/>
      <c r="B13" s="11"/>
      <c r="C13" s="4"/>
      <c r="D13" s="3"/>
      <c r="E13" s="12"/>
      <c r="F13" s="4"/>
      <c r="G13" s="3"/>
      <c r="H13" s="12"/>
      <c r="I13" s="4"/>
      <c r="L13" s="3"/>
      <c r="M13" s="12"/>
      <c r="N13" s="4"/>
    </row>
    <row r="14" spans="1:16" x14ac:dyDescent="0.25">
      <c r="A14" s="4"/>
      <c r="B14" s="11" t="s">
        <v>42</v>
      </c>
      <c r="C14" s="4"/>
      <c r="D14" s="3"/>
      <c r="E14" s="12"/>
      <c r="F14" s="4"/>
      <c r="G14" s="3"/>
      <c r="H14" s="12"/>
      <c r="I14" s="4"/>
      <c r="L14" s="3"/>
      <c r="M14" s="12"/>
      <c r="N14" s="4"/>
    </row>
    <row r="15" spans="1:16" x14ac:dyDescent="0.25">
      <c r="A15" s="4"/>
      <c r="B15" s="10" t="s">
        <v>21</v>
      </c>
      <c r="C15" s="4"/>
      <c r="D15" s="3">
        <v>1</v>
      </c>
      <c r="E15" s="9">
        <v>139.97999999999999</v>
      </c>
      <c r="F15" s="7">
        <f>D15*E15</f>
        <v>139.97999999999999</v>
      </c>
      <c r="G15" s="3">
        <v>1</v>
      </c>
      <c r="H15" s="9">
        <v>139.97999999999999</v>
      </c>
      <c r="I15" s="7">
        <f>G15*H15</f>
        <v>139.97999999999999</v>
      </c>
      <c r="L15" s="3">
        <v>1</v>
      </c>
      <c r="M15" s="9">
        <v>139.97999999999999</v>
      </c>
      <c r="N15" s="7">
        <f>L15*M15</f>
        <v>139.97999999999999</v>
      </c>
    </row>
    <row r="16" spans="1:16" x14ac:dyDescent="0.25">
      <c r="A16" s="4"/>
      <c r="B16" s="10" t="s">
        <v>15</v>
      </c>
      <c r="C16" s="4"/>
      <c r="D16" s="3">
        <v>1</v>
      </c>
      <c r="E16" s="9">
        <v>157.5</v>
      </c>
      <c r="F16" s="7">
        <f>D16*E16</f>
        <v>157.5</v>
      </c>
      <c r="G16" s="3">
        <v>1</v>
      </c>
      <c r="H16" s="9">
        <v>157.5</v>
      </c>
      <c r="I16" s="7">
        <f>G16*H16</f>
        <v>157.5</v>
      </c>
      <c r="L16" s="3">
        <v>1</v>
      </c>
      <c r="M16" s="9">
        <v>157.5</v>
      </c>
      <c r="N16" s="7">
        <f>L16*M16</f>
        <v>157.5</v>
      </c>
    </row>
    <row r="17" spans="1:14" x14ac:dyDescent="0.25">
      <c r="A17" s="4"/>
      <c r="B17" s="10" t="s">
        <v>17</v>
      </c>
      <c r="C17" s="4"/>
      <c r="D17" s="3">
        <v>0</v>
      </c>
      <c r="E17" s="9">
        <v>70</v>
      </c>
      <c r="F17" s="7">
        <f>D17*E17</f>
        <v>0</v>
      </c>
      <c r="G17" s="3">
        <v>0</v>
      </c>
      <c r="H17" s="9">
        <v>70</v>
      </c>
      <c r="I17" s="7">
        <f>G17*H17</f>
        <v>0</v>
      </c>
      <c r="L17" s="3">
        <v>0</v>
      </c>
      <c r="M17" s="9">
        <v>70</v>
      </c>
      <c r="N17" s="7">
        <f>L17*M17</f>
        <v>0</v>
      </c>
    </row>
    <row r="18" spans="1:14" x14ac:dyDescent="0.25">
      <c r="A18" s="4"/>
      <c r="B18" s="10"/>
      <c r="C18" s="4"/>
      <c r="D18" s="3"/>
      <c r="E18" s="9"/>
      <c r="F18" s="7"/>
      <c r="G18" s="3"/>
      <c r="H18" s="9"/>
      <c r="I18" s="7"/>
      <c r="L18" s="3"/>
      <c r="M18" s="9"/>
      <c r="N18" s="7"/>
    </row>
    <row r="19" spans="1:14" x14ac:dyDescent="0.25">
      <c r="A19" s="4"/>
      <c r="B19" s="11" t="s">
        <v>41</v>
      </c>
      <c r="C19" s="4"/>
      <c r="D19" s="3"/>
      <c r="E19" s="9"/>
      <c r="F19" s="4"/>
      <c r="G19" s="3"/>
      <c r="H19" s="9"/>
      <c r="I19" s="4"/>
      <c r="L19" s="3"/>
      <c r="M19" s="9"/>
      <c r="N19" s="4"/>
    </row>
    <row r="20" spans="1:14" x14ac:dyDescent="0.25">
      <c r="A20" s="4"/>
      <c r="B20" s="10" t="s">
        <v>21</v>
      </c>
      <c r="C20" s="4"/>
      <c r="D20" s="3">
        <v>1</v>
      </c>
      <c r="E20" s="9">
        <v>531.19000000000005</v>
      </c>
      <c r="F20" s="7">
        <f>D20*E20</f>
        <v>531.19000000000005</v>
      </c>
      <c r="G20" s="3">
        <v>1</v>
      </c>
      <c r="H20" s="9">
        <v>531.19000000000005</v>
      </c>
      <c r="I20" s="7">
        <f>G20*H20</f>
        <v>531.19000000000005</v>
      </c>
      <c r="L20" s="3">
        <v>1</v>
      </c>
      <c r="M20" s="9">
        <v>531.19000000000005</v>
      </c>
      <c r="N20" s="7">
        <f>L20*M20</f>
        <v>531.19000000000005</v>
      </c>
    </row>
    <row r="21" spans="1:14" x14ac:dyDescent="0.25">
      <c r="A21" s="4"/>
      <c r="B21" s="10" t="s">
        <v>15</v>
      </c>
      <c r="C21" s="4"/>
      <c r="D21" s="3">
        <v>1</v>
      </c>
      <c r="E21" s="9">
        <v>635.6</v>
      </c>
      <c r="F21" s="7">
        <f>D21*E21</f>
        <v>635.6</v>
      </c>
      <c r="G21" s="3">
        <v>1</v>
      </c>
      <c r="H21" s="9">
        <v>635.6</v>
      </c>
      <c r="I21" s="7">
        <f>G21*H21</f>
        <v>635.6</v>
      </c>
      <c r="L21" s="3">
        <v>1</v>
      </c>
      <c r="M21" s="9">
        <v>635.6</v>
      </c>
      <c r="N21" s="7">
        <f>L21*M21</f>
        <v>635.6</v>
      </c>
    </row>
    <row r="22" spans="1:14" x14ac:dyDescent="0.25">
      <c r="A22" s="4"/>
      <c r="B22" s="10" t="s">
        <v>37</v>
      </c>
      <c r="C22" s="4"/>
      <c r="D22" s="3">
        <v>1</v>
      </c>
      <c r="E22" s="9">
        <v>144.9</v>
      </c>
      <c r="F22" s="7">
        <f>D22*E22</f>
        <v>144.9</v>
      </c>
      <c r="G22" s="3">
        <v>1</v>
      </c>
      <c r="H22" s="9">
        <v>144.9</v>
      </c>
      <c r="I22" s="7">
        <f>G22*H22</f>
        <v>144.9</v>
      </c>
      <c r="L22" s="3">
        <v>1</v>
      </c>
      <c r="M22" s="9">
        <v>144.9</v>
      </c>
      <c r="N22" s="7">
        <f>L22*M22</f>
        <v>144.9</v>
      </c>
    </row>
    <row r="23" spans="1:14" x14ac:dyDescent="0.25">
      <c r="A23" s="4"/>
      <c r="B23" s="10" t="s">
        <v>17</v>
      </c>
      <c r="C23" s="4"/>
      <c r="D23" s="3">
        <v>1</v>
      </c>
      <c r="E23" s="9">
        <v>162.4</v>
      </c>
      <c r="F23" s="7">
        <f>D23*E23</f>
        <v>162.4</v>
      </c>
      <c r="G23" s="3">
        <v>1</v>
      </c>
      <c r="H23" s="9">
        <v>162.4</v>
      </c>
      <c r="I23" s="7">
        <f>G23*H23</f>
        <v>162.4</v>
      </c>
      <c r="L23" s="3">
        <v>1</v>
      </c>
      <c r="M23" s="9">
        <v>162.4</v>
      </c>
      <c r="N23" s="7">
        <f>L23*M23</f>
        <v>162.4</v>
      </c>
    </row>
    <row r="24" spans="1:14" x14ac:dyDescent="0.25">
      <c r="A24" s="4"/>
      <c r="B24" s="4"/>
      <c r="C24" s="4"/>
      <c r="D24" s="4"/>
      <c r="E24" s="4"/>
      <c r="F24" s="1"/>
      <c r="G24" s="4"/>
      <c r="H24" s="4"/>
      <c r="I24" s="1"/>
      <c r="L24" s="4"/>
      <c r="M24" s="4"/>
      <c r="N24" s="1"/>
    </row>
    <row r="25" spans="1:14" x14ac:dyDescent="0.25">
      <c r="A25" s="4"/>
      <c r="B25" s="11" t="s">
        <v>40</v>
      </c>
      <c r="C25" s="4"/>
      <c r="D25" s="3"/>
      <c r="E25" s="9"/>
      <c r="F25" s="4"/>
      <c r="G25" s="3"/>
      <c r="H25" s="9"/>
      <c r="I25" s="4"/>
      <c r="L25" s="3"/>
      <c r="M25" s="9"/>
      <c r="N25" s="4"/>
    </row>
    <row r="26" spans="1:14" x14ac:dyDescent="0.25">
      <c r="A26" s="4"/>
      <c r="B26" s="10" t="s">
        <v>15</v>
      </c>
      <c r="C26" s="4"/>
      <c r="D26" s="3">
        <v>1</v>
      </c>
      <c r="E26" s="9">
        <v>507.5</v>
      </c>
      <c r="F26" s="7">
        <f>D26*E26</f>
        <v>507.5</v>
      </c>
      <c r="G26" s="3">
        <v>1</v>
      </c>
      <c r="H26" s="9">
        <v>507.5</v>
      </c>
      <c r="I26" s="7">
        <f>G26*H26</f>
        <v>507.5</v>
      </c>
      <c r="L26" s="3">
        <v>1</v>
      </c>
      <c r="M26" s="9">
        <v>507.5</v>
      </c>
      <c r="N26" s="7">
        <f>L26*M26</f>
        <v>507.5</v>
      </c>
    </row>
    <row r="27" spans="1:14" x14ac:dyDescent="0.25">
      <c r="A27" s="4"/>
      <c r="B27" s="10" t="s">
        <v>37</v>
      </c>
      <c r="C27" s="4"/>
      <c r="D27" s="3">
        <v>1</v>
      </c>
      <c r="E27" s="9">
        <v>203</v>
      </c>
      <c r="F27" s="7">
        <f>D27*E27</f>
        <v>203</v>
      </c>
      <c r="G27" s="3">
        <v>1</v>
      </c>
      <c r="H27" s="9">
        <v>203</v>
      </c>
      <c r="I27" s="7">
        <f>G27*H27</f>
        <v>203</v>
      </c>
      <c r="L27" s="3">
        <v>1</v>
      </c>
      <c r="M27" s="9">
        <v>203</v>
      </c>
      <c r="N27" s="7">
        <f>L27*M27</f>
        <v>203</v>
      </c>
    </row>
    <row r="28" spans="1:14" x14ac:dyDescent="0.25">
      <c r="A28" s="4"/>
      <c r="B28" s="10" t="s">
        <v>13</v>
      </c>
      <c r="C28" s="4"/>
      <c r="D28" s="3">
        <v>1</v>
      </c>
      <c r="E28" s="9">
        <v>144.19999999999999</v>
      </c>
      <c r="F28" s="7">
        <f>D28*E28</f>
        <v>144.19999999999999</v>
      </c>
      <c r="G28" s="3">
        <v>1</v>
      </c>
      <c r="H28" s="9">
        <v>144.19999999999999</v>
      </c>
      <c r="I28" s="7">
        <f>G28*H28</f>
        <v>144.19999999999999</v>
      </c>
      <c r="L28" s="3">
        <v>1</v>
      </c>
      <c r="M28" s="9">
        <v>144.19999999999999</v>
      </c>
      <c r="N28" s="7">
        <f>L28*M28</f>
        <v>144.19999999999999</v>
      </c>
    </row>
    <row r="29" spans="1:14" x14ac:dyDescent="0.25">
      <c r="A29" s="4"/>
      <c r="B29" s="10" t="s">
        <v>21</v>
      </c>
      <c r="C29" s="4"/>
      <c r="D29" s="3">
        <v>1</v>
      </c>
      <c r="E29" s="9">
        <v>135.44999999999999</v>
      </c>
      <c r="F29" s="7">
        <f>D29*E29</f>
        <v>135.44999999999999</v>
      </c>
      <c r="G29" s="3">
        <v>1</v>
      </c>
      <c r="H29" s="9">
        <v>135.44999999999999</v>
      </c>
      <c r="I29" s="7">
        <f>G29*H29</f>
        <v>135.44999999999999</v>
      </c>
      <c r="L29" s="3">
        <v>1</v>
      </c>
      <c r="M29" s="9">
        <v>135.44999999999999</v>
      </c>
      <c r="N29" s="7">
        <f>L29*M29</f>
        <v>135.44999999999999</v>
      </c>
    </row>
    <row r="30" spans="1:14" x14ac:dyDescent="0.25">
      <c r="A30" s="4"/>
      <c r="B30" s="10" t="s">
        <v>5</v>
      </c>
      <c r="C30" s="4"/>
      <c r="D30" s="3">
        <v>1</v>
      </c>
      <c r="E30" s="9">
        <v>683.11</v>
      </c>
      <c r="F30" s="7">
        <f>D30*E30</f>
        <v>683.11</v>
      </c>
      <c r="G30" s="3">
        <v>1</v>
      </c>
      <c r="H30" s="9">
        <v>683.11</v>
      </c>
      <c r="I30" s="7">
        <f>G30*H30</f>
        <v>683.11</v>
      </c>
      <c r="L30" s="3">
        <v>1</v>
      </c>
      <c r="M30" s="9">
        <v>683.11</v>
      </c>
      <c r="N30" s="7">
        <f>L30*M30</f>
        <v>683.11</v>
      </c>
    </row>
    <row r="31" spans="1:14" x14ac:dyDescent="0.25">
      <c r="A31" s="4"/>
      <c r="B31" s="10" t="s">
        <v>4</v>
      </c>
      <c r="C31" s="4"/>
      <c r="D31" s="3">
        <v>1</v>
      </c>
      <c r="E31" s="9">
        <v>61.56</v>
      </c>
      <c r="F31" s="7">
        <f>D31*E31</f>
        <v>61.56</v>
      </c>
      <c r="G31" s="3">
        <v>1</v>
      </c>
      <c r="H31" s="9">
        <v>61.56</v>
      </c>
      <c r="I31" s="7">
        <f>G31*H31</f>
        <v>61.56</v>
      </c>
      <c r="L31" s="3">
        <v>1</v>
      </c>
      <c r="M31" s="9">
        <v>61.56</v>
      </c>
      <c r="N31" s="7">
        <f>L31*M31</f>
        <v>61.56</v>
      </c>
    </row>
    <row r="32" spans="1:14" x14ac:dyDescent="0.25">
      <c r="A32" s="4"/>
      <c r="B32" s="4"/>
      <c r="C32" s="4"/>
      <c r="D32" s="3"/>
      <c r="E32" s="9"/>
      <c r="F32" s="7"/>
      <c r="G32" s="3"/>
      <c r="H32" s="9"/>
      <c r="I32" s="7"/>
      <c r="L32" s="3"/>
      <c r="M32" s="9"/>
      <c r="N32" s="7"/>
    </row>
    <row r="33" spans="1:14" x14ac:dyDescent="0.25">
      <c r="A33" s="4"/>
      <c r="B33" s="11" t="s">
        <v>39</v>
      </c>
      <c r="C33" s="4"/>
      <c r="D33" s="3"/>
      <c r="E33" s="9"/>
      <c r="F33" s="4"/>
      <c r="G33" s="3"/>
      <c r="H33" s="9"/>
      <c r="I33" s="4"/>
      <c r="L33" s="3"/>
      <c r="M33" s="9"/>
      <c r="N33" s="4"/>
    </row>
    <row r="34" spans="1:14" x14ac:dyDescent="0.25">
      <c r="A34" s="4"/>
      <c r="B34" s="10" t="s">
        <v>38</v>
      </c>
      <c r="C34" s="4"/>
      <c r="D34" s="3">
        <v>2</v>
      </c>
      <c r="E34" s="9">
        <v>689.5</v>
      </c>
      <c r="F34" s="7">
        <f>D34*E34</f>
        <v>1379</v>
      </c>
      <c r="G34" s="3">
        <v>2</v>
      </c>
      <c r="H34" s="9">
        <v>689.5</v>
      </c>
      <c r="I34" s="7">
        <f>G34*H34</f>
        <v>1379</v>
      </c>
      <c r="L34" s="3">
        <v>2</v>
      </c>
      <c r="M34" s="9">
        <v>689.5</v>
      </c>
      <c r="N34" s="7">
        <f>L34*M34</f>
        <v>1379</v>
      </c>
    </row>
    <row r="35" spans="1:14" x14ac:dyDescent="0.25">
      <c r="A35" s="4"/>
      <c r="B35" s="10" t="s">
        <v>37</v>
      </c>
      <c r="C35" s="4"/>
      <c r="D35" s="3">
        <v>2</v>
      </c>
      <c r="E35" s="9">
        <v>255.5</v>
      </c>
      <c r="F35" s="7">
        <f>D35*E35</f>
        <v>511</v>
      </c>
      <c r="G35" s="3">
        <v>2</v>
      </c>
      <c r="H35" s="9">
        <v>255.5</v>
      </c>
      <c r="I35" s="7">
        <f>G35*H35</f>
        <v>511</v>
      </c>
      <c r="L35" s="3">
        <v>2</v>
      </c>
      <c r="M35" s="9">
        <v>255.5</v>
      </c>
      <c r="N35" s="7">
        <f>L35*M35</f>
        <v>511</v>
      </c>
    </row>
    <row r="36" spans="1:14" x14ac:dyDescent="0.25">
      <c r="A36" s="4"/>
      <c r="B36" s="10" t="s">
        <v>13</v>
      </c>
      <c r="C36" s="4"/>
      <c r="D36" s="3">
        <v>2</v>
      </c>
      <c r="E36" s="9">
        <v>144.19999999999999</v>
      </c>
      <c r="F36" s="7">
        <f>D36*E36</f>
        <v>288.39999999999998</v>
      </c>
      <c r="G36" s="3">
        <v>2</v>
      </c>
      <c r="H36" s="9">
        <v>144.19999999999999</v>
      </c>
      <c r="I36" s="7">
        <f>G36*H36</f>
        <v>288.39999999999998</v>
      </c>
      <c r="L36" s="3">
        <v>2</v>
      </c>
      <c r="M36" s="9">
        <v>144.19999999999999</v>
      </c>
      <c r="N36" s="7">
        <f>L36*M36</f>
        <v>288.39999999999998</v>
      </c>
    </row>
    <row r="37" spans="1:14" x14ac:dyDescent="0.25">
      <c r="A37" s="4"/>
      <c r="B37" s="10" t="s">
        <v>21</v>
      </c>
      <c r="C37" s="4"/>
      <c r="D37" s="3">
        <v>2</v>
      </c>
      <c r="E37" s="9">
        <v>103.95</v>
      </c>
      <c r="F37" s="7">
        <f>D37*E37</f>
        <v>207.9</v>
      </c>
      <c r="G37" s="3">
        <v>2</v>
      </c>
      <c r="H37" s="9">
        <v>103.95</v>
      </c>
      <c r="I37" s="7">
        <f>G37*H37</f>
        <v>207.9</v>
      </c>
      <c r="L37" s="3">
        <v>2</v>
      </c>
      <c r="M37" s="9">
        <v>103.95</v>
      </c>
      <c r="N37" s="7">
        <f>L37*M37</f>
        <v>207.9</v>
      </c>
    </row>
    <row r="38" spans="1:14" x14ac:dyDescent="0.25">
      <c r="A38" s="4"/>
      <c r="B38" s="10" t="s">
        <v>36</v>
      </c>
      <c r="C38" s="4"/>
      <c r="D38" s="3">
        <v>1</v>
      </c>
      <c r="E38" s="9">
        <v>5869.5</v>
      </c>
      <c r="F38" s="7">
        <f>D38*E38</f>
        <v>5869.5</v>
      </c>
      <c r="G38" s="3">
        <v>1</v>
      </c>
      <c r="H38" s="9">
        <v>5869.5</v>
      </c>
      <c r="I38" s="7">
        <f>G38*H38</f>
        <v>5869.5</v>
      </c>
      <c r="L38" s="3">
        <v>1</v>
      </c>
      <c r="M38" s="9">
        <v>5869.5</v>
      </c>
      <c r="N38" s="7">
        <f>L38*M38</f>
        <v>5869.5</v>
      </c>
    </row>
    <row r="39" spans="1:14" x14ac:dyDescent="0.25">
      <c r="A39" s="4"/>
      <c r="B39" s="10" t="s">
        <v>35</v>
      </c>
      <c r="C39" s="4"/>
      <c r="D39" s="3">
        <v>1</v>
      </c>
      <c r="E39" s="9">
        <v>1015.7</v>
      </c>
      <c r="F39" s="7">
        <f>D39*E39</f>
        <v>1015.7</v>
      </c>
      <c r="G39" s="3">
        <v>1</v>
      </c>
      <c r="H39" s="9">
        <v>1015.7</v>
      </c>
      <c r="I39" s="7">
        <f>G39*H39</f>
        <v>1015.7</v>
      </c>
      <c r="L39" s="3">
        <v>1</v>
      </c>
      <c r="M39" s="9">
        <v>1015.7</v>
      </c>
      <c r="N39" s="7">
        <f>L39*M39</f>
        <v>1015.7</v>
      </c>
    </row>
    <row r="40" spans="1:14" x14ac:dyDescent="0.25">
      <c r="A40" s="4"/>
      <c r="B40" s="10" t="s">
        <v>34</v>
      </c>
      <c r="C40" s="4"/>
      <c r="D40" s="3">
        <v>1</v>
      </c>
      <c r="E40" s="9">
        <v>1208.2</v>
      </c>
      <c r="F40" s="7">
        <f>D40*E40</f>
        <v>1208.2</v>
      </c>
      <c r="G40" s="3">
        <v>1</v>
      </c>
      <c r="H40" s="9">
        <v>1208.2</v>
      </c>
      <c r="I40" s="7">
        <f>G40*H40</f>
        <v>1208.2</v>
      </c>
      <c r="L40" s="3">
        <v>1</v>
      </c>
      <c r="M40" s="9">
        <v>1208.2</v>
      </c>
      <c r="N40" s="7">
        <f>L40*M40</f>
        <v>1208.2</v>
      </c>
    </row>
    <row r="41" spans="1:14" x14ac:dyDescent="0.25">
      <c r="A41" s="4"/>
      <c r="B41" s="10" t="s">
        <v>33</v>
      </c>
      <c r="C41" s="4"/>
      <c r="D41" s="3">
        <v>1</v>
      </c>
      <c r="E41" s="9">
        <v>1687.7</v>
      </c>
      <c r="F41" s="7">
        <f>D41*E41</f>
        <v>1687.7</v>
      </c>
      <c r="G41" s="3">
        <v>1</v>
      </c>
      <c r="H41" s="9">
        <v>1687.7</v>
      </c>
      <c r="I41" s="7">
        <f>G41*H41</f>
        <v>1687.7</v>
      </c>
      <c r="L41" s="3">
        <v>1</v>
      </c>
      <c r="M41" s="9">
        <v>1687.7</v>
      </c>
      <c r="N41" s="7">
        <f>L41*M41</f>
        <v>1687.7</v>
      </c>
    </row>
    <row r="42" spans="1:14" x14ac:dyDescent="0.25">
      <c r="A42" s="4"/>
      <c r="B42" s="10" t="s">
        <v>32</v>
      </c>
      <c r="C42" s="4"/>
      <c r="D42" s="3">
        <v>1</v>
      </c>
      <c r="E42" s="9">
        <v>631.4</v>
      </c>
      <c r="F42" s="7">
        <f>D42*E42</f>
        <v>631.4</v>
      </c>
      <c r="G42" s="3">
        <v>1</v>
      </c>
      <c r="H42" s="9">
        <v>631.4</v>
      </c>
      <c r="I42" s="7">
        <f>G42*H42</f>
        <v>631.4</v>
      </c>
      <c r="L42" s="3">
        <v>1</v>
      </c>
      <c r="M42" s="9">
        <v>631.4</v>
      </c>
      <c r="N42" s="7">
        <f>L42*M42</f>
        <v>631.4</v>
      </c>
    </row>
    <row r="43" spans="1:14" x14ac:dyDescent="0.25">
      <c r="A43" s="4"/>
      <c r="B43" s="10" t="s">
        <v>31</v>
      </c>
      <c r="C43" s="4"/>
      <c r="D43" s="3">
        <v>1</v>
      </c>
      <c r="E43" s="9">
        <v>634.20000000000005</v>
      </c>
      <c r="F43" s="7">
        <f>D43*E43</f>
        <v>634.20000000000005</v>
      </c>
      <c r="G43" s="3">
        <v>1</v>
      </c>
      <c r="H43" s="9">
        <v>634.20000000000005</v>
      </c>
      <c r="I43" s="7">
        <f>G43*H43</f>
        <v>634.20000000000005</v>
      </c>
      <c r="L43" s="3">
        <v>1</v>
      </c>
      <c r="M43" s="9">
        <v>634.20000000000005</v>
      </c>
      <c r="N43" s="7">
        <f>L43*M43</f>
        <v>634.20000000000005</v>
      </c>
    </row>
    <row r="44" spans="1:14" x14ac:dyDescent="0.25">
      <c r="A44" s="4"/>
      <c r="B44" s="10" t="s">
        <v>31</v>
      </c>
      <c r="C44" s="4"/>
      <c r="D44" s="3">
        <v>1</v>
      </c>
      <c r="E44" s="9">
        <v>242.9</v>
      </c>
      <c r="F44" s="7">
        <f>D44*E44</f>
        <v>242.9</v>
      </c>
      <c r="G44" s="3">
        <v>1</v>
      </c>
      <c r="H44" s="9">
        <v>242.9</v>
      </c>
      <c r="I44" s="7">
        <f>G44*H44</f>
        <v>242.9</v>
      </c>
      <c r="L44" s="3">
        <v>1</v>
      </c>
      <c r="M44" s="9">
        <v>242.9</v>
      </c>
      <c r="N44" s="7">
        <f>L44*M44</f>
        <v>242.9</v>
      </c>
    </row>
    <row r="45" spans="1:14" x14ac:dyDescent="0.25">
      <c r="A45" s="4"/>
      <c r="B45" s="10" t="s">
        <v>30</v>
      </c>
      <c r="C45" s="4"/>
      <c r="D45" s="3">
        <v>1</v>
      </c>
      <c r="E45" s="9">
        <v>349.3</v>
      </c>
      <c r="F45" s="7">
        <f>D45*E45</f>
        <v>349.3</v>
      </c>
      <c r="G45" s="3">
        <v>1</v>
      </c>
      <c r="H45" s="9">
        <v>349.3</v>
      </c>
      <c r="I45" s="7">
        <f>G45*H45</f>
        <v>349.3</v>
      </c>
      <c r="L45" s="3">
        <v>1</v>
      </c>
      <c r="M45" s="9">
        <v>349.3</v>
      </c>
      <c r="N45" s="7">
        <f>L45*M45</f>
        <v>349.3</v>
      </c>
    </row>
    <row r="46" spans="1:14" x14ac:dyDescent="0.25">
      <c r="A46" s="4"/>
      <c r="B46" s="10" t="s">
        <v>31</v>
      </c>
      <c r="C46" s="4"/>
      <c r="D46" s="3">
        <v>1</v>
      </c>
      <c r="E46" s="9">
        <v>701.4</v>
      </c>
      <c r="F46" s="7">
        <f>D46*E46</f>
        <v>701.4</v>
      </c>
      <c r="G46" s="3">
        <v>1</v>
      </c>
      <c r="H46" s="9">
        <v>701.4</v>
      </c>
      <c r="I46" s="7">
        <f>G46*H46</f>
        <v>701.4</v>
      </c>
      <c r="L46" s="3">
        <v>1</v>
      </c>
      <c r="M46" s="9">
        <v>701.4</v>
      </c>
      <c r="N46" s="7">
        <f>L46*M46</f>
        <v>701.4</v>
      </c>
    </row>
    <row r="47" spans="1:14" x14ac:dyDescent="0.25">
      <c r="A47" s="4"/>
      <c r="B47" s="10" t="s">
        <v>30</v>
      </c>
      <c r="C47" s="4"/>
      <c r="D47" s="3">
        <v>1</v>
      </c>
      <c r="E47" s="9">
        <v>464.1</v>
      </c>
      <c r="F47" s="7">
        <f>D47*E47</f>
        <v>464.1</v>
      </c>
      <c r="G47" s="3">
        <v>1</v>
      </c>
      <c r="H47" s="9">
        <v>464.1</v>
      </c>
      <c r="I47" s="7">
        <f>G47*H47</f>
        <v>464.1</v>
      </c>
      <c r="L47" s="3">
        <v>1</v>
      </c>
      <c r="M47" s="9">
        <v>464.1</v>
      </c>
      <c r="N47" s="7">
        <f>L47*M47</f>
        <v>464.1</v>
      </c>
    </row>
    <row r="48" spans="1:14" x14ac:dyDescent="0.25">
      <c r="A48" s="4"/>
      <c r="B48" s="10" t="s">
        <v>8</v>
      </c>
      <c r="C48" s="4"/>
      <c r="D48" s="3">
        <v>1</v>
      </c>
      <c r="E48" s="9">
        <v>284.2</v>
      </c>
      <c r="F48" s="7">
        <f>D48*E48</f>
        <v>284.2</v>
      </c>
      <c r="G48" s="3">
        <v>1</v>
      </c>
      <c r="H48" s="9">
        <v>284.2</v>
      </c>
      <c r="I48" s="7">
        <f>G48*H48</f>
        <v>284.2</v>
      </c>
      <c r="L48" s="3">
        <v>1</v>
      </c>
      <c r="M48" s="9">
        <v>284.2</v>
      </c>
      <c r="N48" s="7">
        <f>L48*M48</f>
        <v>284.2</v>
      </c>
    </row>
    <row r="49" spans="1:16" x14ac:dyDescent="0.25">
      <c r="A49" s="4"/>
      <c r="B49" s="10" t="s">
        <v>7</v>
      </c>
      <c r="C49" s="4"/>
      <c r="D49" s="3">
        <v>1</v>
      </c>
      <c r="E49" s="9">
        <v>128.1</v>
      </c>
      <c r="F49" s="7">
        <f>D49*E49</f>
        <v>128.1</v>
      </c>
      <c r="G49" s="3">
        <v>1</v>
      </c>
      <c r="H49" s="9">
        <v>128.1</v>
      </c>
      <c r="I49" s="7">
        <f>G49*H49</f>
        <v>128.1</v>
      </c>
      <c r="L49" s="3">
        <v>1</v>
      </c>
      <c r="M49" s="9">
        <v>128.1</v>
      </c>
      <c r="N49" s="7">
        <f>L49*M49</f>
        <v>128.1</v>
      </c>
    </row>
    <row r="50" spans="1:16" x14ac:dyDescent="0.25">
      <c r="A50" s="4"/>
      <c r="B50" s="10" t="s">
        <v>29</v>
      </c>
      <c r="C50" s="4"/>
      <c r="D50" s="3">
        <v>1</v>
      </c>
      <c r="E50" s="9">
        <v>1166.2</v>
      </c>
      <c r="F50" s="7">
        <f>D50*E50</f>
        <v>1166.2</v>
      </c>
      <c r="G50" s="3">
        <v>1</v>
      </c>
      <c r="H50" s="9">
        <v>1166.2</v>
      </c>
      <c r="I50" s="7">
        <f>G50*H50</f>
        <v>1166.2</v>
      </c>
      <c r="L50" s="3">
        <v>1</v>
      </c>
      <c r="M50" s="9">
        <v>1166.2</v>
      </c>
      <c r="N50" s="7">
        <f>L50*M50</f>
        <v>1166.2</v>
      </c>
    </row>
    <row r="51" spans="1:16" x14ac:dyDescent="0.25">
      <c r="A51" s="4"/>
      <c r="B51" s="10" t="s">
        <v>7</v>
      </c>
      <c r="C51" s="4"/>
      <c r="D51" s="3">
        <v>1</v>
      </c>
      <c r="E51" s="9">
        <v>175.7</v>
      </c>
      <c r="F51" s="7">
        <f>D51*E51</f>
        <v>175.7</v>
      </c>
      <c r="G51" s="3">
        <v>1</v>
      </c>
      <c r="H51" s="9">
        <v>175.7</v>
      </c>
      <c r="I51" s="7">
        <f>G51*H51</f>
        <v>175.7</v>
      </c>
      <c r="L51" s="3">
        <v>1</v>
      </c>
      <c r="M51" s="9">
        <v>175.7</v>
      </c>
      <c r="N51" s="7">
        <f>L51*M51</f>
        <v>175.7</v>
      </c>
    </row>
    <row r="52" spans="1:16" x14ac:dyDescent="0.25">
      <c r="A52" s="4"/>
      <c r="B52" s="10" t="s">
        <v>28</v>
      </c>
      <c r="C52" s="4"/>
      <c r="D52" s="3">
        <v>1</v>
      </c>
      <c r="E52" s="9">
        <v>863.8</v>
      </c>
      <c r="F52" s="7">
        <f>D52*E52</f>
        <v>863.8</v>
      </c>
      <c r="G52" s="3">
        <v>1</v>
      </c>
      <c r="H52" s="9">
        <v>863.8</v>
      </c>
      <c r="I52" s="7">
        <f>G52*H52</f>
        <v>863.8</v>
      </c>
      <c r="L52" s="3">
        <v>1</v>
      </c>
      <c r="M52" s="9">
        <v>863.8</v>
      </c>
      <c r="N52" s="7">
        <f>L52*M52</f>
        <v>863.8</v>
      </c>
    </row>
    <row r="53" spans="1:16" x14ac:dyDescent="0.25">
      <c r="A53" s="4"/>
      <c r="B53" s="10" t="s">
        <v>6</v>
      </c>
      <c r="C53" s="4"/>
      <c r="D53" s="3">
        <v>1</v>
      </c>
      <c r="E53" s="9">
        <v>107.89</v>
      </c>
      <c r="F53" s="7">
        <f>D53*E53</f>
        <v>107.89</v>
      </c>
      <c r="G53" s="3">
        <v>1</v>
      </c>
      <c r="H53" s="9">
        <v>107.89</v>
      </c>
      <c r="I53" s="7">
        <f>G53*H53</f>
        <v>107.89</v>
      </c>
      <c r="L53" s="3">
        <v>1</v>
      </c>
      <c r="M53" s="9">
        <v>107.89</v>
      </c>
      <c r="N53" s="7">
        <f>L53*M53</f>
        <v>107.89</v>
      </c>
    </row>
    <row r="54" spans="1:16" x14ac:dyDescent="0.25">
      <c r="A54" s="4"/>
      <c r="B54" s="10" t="s">
        <v>5</v>
      </c>
      <c r="C54" s="4"/>
      <c r="D54" s="3">
        <v>1</v>
      </c>
      <c r="E54" s="9">
        <v>683.11</v>
      </c>
      <c r="F54" s="7">
        <f>D54*E54</f>
        <v>683.11</v>
      </c>
      <c r="G54" s="3">
        <v>1</v>
      </c>
      <c r="H54" s="9">
        <v>683.11</v>
      </c>
      <c r="I54" s="7">
        <f>G54*H54</f>
        <v>683.11</v>
      </c>
      <c r="L54" s="3">
        <v>1</v>
      </c>
      <c r="M54" s="9">
        <v>683.11</v>
      </c>
      <c r="N54" s="7">
        <f>L54*M54</f>
        <v>683.11</v>
      </c>
    </row>
    <row r="55" spans="1:16" x14ac:dyDescent="0.25">
      <c r="A55" s="4"/>
      <c r="B55" s="10" t="s">
        <v>4</v>
      </c>
      <c r="C55" s="4"/>
      <c r="D55" s="3">
        <v>1</v>
      </c>
      <c r="E55" s="9">
        <v>61.56</v>
      </c>
      <c r="F55" s="7">
        <f>D55*E55</f>
        <v>61.56</v>
      </c>
      <c r="G55" s="3">
        <v>1</v>
      </c>
      <c r="H55" s="9">
        <v>61.56</v>
      </c>
      <c r="I55" s="7">
        <f>G55*H55</f>
        <v>61.56</v>
      </c>
      <c r="L55" s="3">
        <v>1</v>
      </c>
      <c r="M55" s="9">
        <v>61.56</v>
      </c>
      <c r="N55" s="7">
        <f>L55*M55</f>
        <v>61.56</v>
      </c>
    </row>
    <row r="56" spans="1:16" ht="15.75" thickBot="1" x14ac:dyDescent="0.3">
      <c r="A56" s="4"/>
      <c r="B56" s="4"/>
      <c r="C56" s="4"/>
      <c r="D56" s="3"/>
      <c r="E56" s="9"/>
      <c r="F56" s="7"/>
      <c r="G56" s="3"/>
      <c r="H56" s="9"/>
      <c r="I56" s="7"/>
      <c r="L56" s="3"/>
      <c r="M56" s="9"/>
      <c r="N56" s="7"/>
    </row>
    <row r="57" spans="1:16" x14ac:dyDescent="0.25">
      <c r="A57" s="47"/>
      <c r="B57" s="48" t="s">
        <v>27</v>
      </c>
      <c r="C57" s="25"/>
      <c r="D57" s="26"/>
      <c r="E57" s="49"/>
      <c r="F57" s="25"/>
      <c r="G57" s="26"/>
      <c r="H57" s="49"/>
      <c r="I57" s="25"/>
      <c r="J57" s="28" t="s">
        <v>54</v>
      </c>
      <c r="K57" s="28" t="s">
        <v>51</v>
      </c>
      <c r="L57" s="26"/>
      <c r="M57" s="49"/>
      <c r="N57" s="25"/>
      <c r="O57" s="28" t="s">
        <v>54</v>
      </c>
      <c r="P57" s="29" t="s">
        <v>51</v>
      </c>
    </row>
    <row r="58" spans="1:16" x14ac:dyDescent="0.25">
      <c r="A58" s="50"/>
      <c r="B58" s="51" t="s">
        <v>15</v>
      </c>
      <c r="C58" s="31"/>
      <c r="D58" s="32">
        <v>3</v>
      </c>
      <c r="E58" s="9">
        <v>986.3</v>
      </c>
      <c r="F58" s="33">
        <f>D58*E58</f>
        <v>2958.8999999999996</v>
      </c>
      <c r="G58" s="32">
        <v>3</v>
      </c>
      <c r="H58" s="19">
        <v>845</v>
      </c>
      <c r="I58" s="33">
        <f>G58*H58</f>
        <v>2535</v>
      </c>
      <c r="J58" s="34" t="s">
        <v>50</v>
      </c>
      <c r="K58" s="36">
        <f>I58-F58</f>
        <v>-423.89999999999964</v>
      </c>
      <c r="L58" s="32">
        <v>3</v>
      </c>
      <c r="M58" s="19">
        <v>429.84</v>
      </c>
      <c r="N58" s="33">
        <f>L58*M58</f>
        <v>1289.52</v>
      </c>
      <c r="O58" s="34" t="s">
        <v>55</v>
      </c>
      <c r="P58" s="35">
        <f>N58-F58</f>
        <v>-1669.3799999999997</v>
      </c>
    </row>
    <row r="59" spans="1:16" x14ac:dyDescent="0.25">
      <c r="A59" s="50"/>
      <c r="B59" s="51" t="s">
        <v>13</v>
      </c>
      <c r="C59" s="31"/>
      <c r="D59" s="32">
        <v>3</v>
      </c>
      <c r="E59" s="9">
        <v>144.19999999999999</v>
      </c>
      <c r="F59" s="33">
        <f>D59*E59</f>
        <v>432.59999999999997</v>
      </c>
      <c r="G59" s="32">
        <v>3</v>
      </c>
      <c r="H59" s="9">
        <v>144.19999999999999</v>
      </c>
      <c r="I59" s="33">
        <f>G59*H59</f>
        <v>432.59999999999997</v>
      </c>
      <c r="J59" s="34"/>
      <c r="K59" s="36">
        <f t="shared" ref="K59:K62" si="0">I59-F59</f>
        <v>0</v>
      </c>
      <c r="L59" s="32">
        <v>3</v>
      </c>
      <c r="M59" s="9">
        <v>144.19999999999999</v>
      </c>
      <c r="N59" s="33">
        <f>L59*M59</f>
        <v>432.59999999999997</v>
      </c>
      <c r="O59" s="34"/>
      <c r="P59" s="35">
        <f t="shared" ref="P59:P68" si="1">N59-F59</f>
        <v>0</v>
      </c>
    </row>
    <row r="60" spans="1:16" x14ac:dyDescent="0.25">
      <c r="A60" s="50"/>
      <c r="B60" s="51" t="s">
        <v>12</v>
      </c>
      <c r="C60" s="31"/>
      <c r="D60" s="32">
        <v>3</v>
      </c>
      <c r="E60" s="9">
        <v>103.95</v>
      </c>
      <c r="F60" s="33">
        <f>D60*E60</f>
        <v>311.85000000000002</v>
      </c>
      <c r="G60" s="32">
        <v>3</v>
      </c>
      <c r="H60" s="9">
        <v>103.95</v>
      </c>
      <c r="I60" s="33">
        <f>G60*H60</f>
        <v>311.85000000000002</v>
      </c>
      <c r="J60" s="34"/>
      <c r="K60" s="36">
        <f t="shared" si="0"/>
        <v>0</v>
      </c>
      <c r="L60" s="32">
        <v>3</v>
      </c>
      <c r="M60" s="9">
        <v>103.95</v>
      </c>
      <c r="N60" s="33">
        <f>L60*M60</f>
        <v>311.85000000000002</v>
      </c>
      <c r="O60" s="34"/>
      <c r="P60" s="35">
        <f t="shared" si="1"/>
        <v>0</v>
      </c>
    </row>
    <row r="61" spans="1:16" x14ac:dyDescent="0.25">
      <c r="A61" s="50"/>
      <c r="B61" s="51" t="s">
        <v>25</v>
      </c>
      <c r="C61" s="31"/>
      <c r="D61" s="32">
        <v>1</v>
      </c>
      <c r="E61" s="9">
        <v>290.5</v>
      </c>
      <c r="F61" s="33">
        <f>D61*E61</f>
        <v>290.5</v>
      </c>
      <c r="G61" s="32">
        <v>1</v>
      </c>
      <c r="H61" s="9">
        <v>290.5</v>
      </c>
      <c r="I61" s="33">
        <f>G61*H61</f>
        <v>290.5</v>
      </c>
      <c r="J61" s="34"/>
      <c r="K61" s="36">
        <f t="shared" si="0"/>
        <v>0</v>
      </c>
      <c r="L61" s="32">
        <v>1</v>
      </c>
      <c r="M61" s="9">
        <v>290.5</v>
      </c>
      <c r="N61" s="33">
        <f>L61*M61</f>
        <v>290.5</v>
      </c>
      <c r="O61" s="34"/>
      <c r="P61" s="35">
        <f t="shared" si="1"/>
        <v>0</v>
      </c>
    </row>
    <row r="62" spans="1:16" x14ac:dyDescent="0.25">
      <c r="A62" s="50"/>
      <c r="B62" s="51" t="s">
        <v>11</v>
      </c>
      <c r="C62" s="31"/>
      <c r="D62" s="32">
        <v>1</v>
      </c>
      <c r="E62" s="9">
        <v>193.2</v>
      </c>
      <c r="F62" s="33">
        <f>D62*E62</f>
        <v>193.2</v>
      </c>
      <c r="G62" s="32">
        <v>1</v>
      </c>
      <c r="H62" s="19">
        <v>171</v>
      </c>
      <c r="I62" s="33">
        <f>G62*H62</f>
        <v>171</v>
      </c>
      <c r="J62" s="34" t="s">
        <v>50</v>
      </c>
      <c r="K62" s="36">
        <f t="shared" si="0"/>
        <v>-22.199999999999989</v>
      </c>
      <c r="L62" s="32">
        <v>1</v>
      </c>
      <c r="M62" s="9">
        <v>193.2</v>
      </c>
      <c r="N62" s="33">
        <f>L62*M62</f>
        <v>193.2</v>
      </c>
      <c r="O62" s="34"/>
      <c r="P62" s="35">
        <f t="shared" si="1"/>
        <v>0</v>
      </c>
    </row>
    <row r="63" spans="1:16" x14ac:dyDescent="0.25">
      <c r="A63" s="50"/>
      <c r="B63" s="51" t="s">
        <v>9</v>
      </c>
      <c r="C63" s="31"/>
      <c r="D63" s="32">
        <v>1</v>
      </c>
      <c r="E63" s="9">
        <v>83.3</v>
      </c>
      <c r="F63" s="33">
        <f>D63*E63</f>
        <v>83.3</v>
      </c>
      <c r="G63" s="32">
        <v>1</v>
      </c>
      <c r="H63" s="9">
        <v>83.3</v>
      </c>
      <c r="I63" s="33">
        <f>G63*H63</f>
        <v>83.3</v>
      </c>
      <c r="J63" s="34"/>
      <c r="K63" s="36"/>
      <c r="L63" s="32">
        <v>1</v>
      </c>
      <c r="M63" s="9">
        <v>83.3</v>
      </c>
      <c r="N63" s="33">
        <f>L63*M63</f>
        <v>83.3</v>
      </c>
      <c r="O63" s="34"/>
      <c r="P63" s="35"/>
    </row>
    <row r="64" spans="1:16" x14ac:dyDescent="0.25">
      <c r="A64" s="50"/>
      <c r="B64" s="51" t="s">
        <v>8</v>
      </c>
      <c r="C64" s="31"/>
      <c r="D64" s="32">
        <v>1</v>
      </c>
      <c r="E64" s="9">
        <v>284.2</v>
      </c>
      <c r="F64" s="33">
        <f>D64*E64</f>
        <v>284.2</v>
      </c>
      <c r="G64" s="32">
        <v>1</v>
      </c>
      <c r="H64" s="19">
        <v>50.53</v>
      </c>
      <c r="I64" s="33">
        <f>G64*H64</f>
        <v>50.53</v>
      </c>
      <c r="J64" s="34" t="s">
        <v>56</v>
      </c>
      <c r="K64" s="36">
        <f t="shared" ref="K64" si="2">I64-F64</f>
        <v>-233.67</v>
      </c>
      <c r="L64" s="32">
        <v>1</v>
      </c>
      <c r="M64" s="19">
        <v>112.81</v>
      </c>
      <c r="N64" s="33">
        <f>L64*M64</f>
        <v>112.81</v>
      </c>
      <c r="O64" s="34" t="s">
        <v>57</v>
      </c>
      <c r="P64" s="35">
        <f t="shared" si="1"/>
        <v>-171.39</v>
      </c>
    </row>
    <row r="65" spans="1:16" x14ac:dyDescent="0.25">
      <c r="A65" s="50"/>
      <c r="B65" s="51" t="s">
        <v>7</v>
      </c>
      <c r="C65" s="31"/>
      <c r="D65" s="32">
        <v>1</v>
      </c>
      <c r="E65" s="9">
        <v>128.1</v>
      </c>
      <c r="F65" s="33">
        <f>D65*E65</f>
        <v>128.1</v>
      </c>
      <c r="G65" s="32">
        <v>1</v>
      </c>
      <c r="H65" s="9">
        <v>128.1</v>
      </c>
      <c r="I65" s="33">
        <f>G65*H65</f>
        <v>128.1</v>
      </c>
      <c r="J65" s="34"/>
      <c r="K65" s="36"/>
      <c r="L65" s="32">
        <v>1</v>
      </c>
      <c r="M65" s="9">
        <v>128.1</v>
      </c>
      <c r="N65" s="33">
        <f>L65*M65</f>
        <v>128.1</v>
      </c>
      <c r="O65" s="34"/>
      <c r="P65" s="35">
        <f t="shared" si="1"/>
        <v>0</v>
      </c>
    </row>
    <row r="66" spans="1:16" x14ac:dyDescent="0.25">
      <c r="A66" s="50"/>
      <c r="B66" s="51" t="s">
        <v>6</v>
      </c>
      <c r="C66" s="31"/>
      <c r="D66" s="32">
        <v>1</v>
      </c>
      <c r="E66" s="9">
        <v>107.89</v>
      </c>
      <c r="F66" s="33">
        <f>D66*E66</f>
        <v>107.89</v>
      </c>
      <c r="G66" s="32">
        <v>1</v>
      </c>
      <c r="H66" s="9">
        <v>107.89</v>
      </c>
      <c r="I66" s="33">
        <f>G66*H66</f>
        <v>107.89</v>
      </c>
      <c r="J66" s="34"/>
      <c r="K66" s="36"/>
      <c r="L66" s="32">
        <v>1</v>
      </c>
      <c r="M66" s="9">
        <v>107.89</v>
      </c>
      <c r="N66" s="33">
        <f>L66*M66</f>
        <v>107.89</v>
      </c>
      <c r="O66" s="34"/>
      <c r="P66" s="35"/>
    </row>
    <row r="67" spans="1:16" x14ac:dyDescent="0.25">
      <c r="A67" s="50"/>
      <c r="B67" s="51" t="s">
        <v>5</v>
      </c>
      <c r="C67" s="31"/>
      <c r="D67" s="32">
        <v>1</v>
      </c>
      <c r="E67" s="9">
        <v>683.11</v>
      </c>
      <c r="F67" s="33">
        <f>D67*E67</f>
        <v>683.11</v>
      </c>
      <c r="G67" s="32">
        <v>1</v>
      </c>
      <c r="H67" s="9">
        <v>683.11</v>
      </c>
      <c r="I67" s="33">
        <f>G67*H67</f>
        <v>683.11</v>
      </c>
      <c r="J67" s="34"/>
      <c r="K67" s="36"/>
      <c r="L67" s="32">
        <v>1</v>
      </c>
      <c r="M67" s="9">
        <v>683.11</v>
      </c>
      <c r="N67" s="33">
        <f>L67*M67</f>
        <v>683.11</v>
      </c>
      <c r="O67" s="34"/>
      <c r="P67" s="35">
        <f t="shared" si="1"/>
        <v>0</v>
      </c>
    </row>
    <row r="68" spans="1:16" x14ac:dyDescent="0.25">
      <c r="A68" s="50"/>
      <c r="B68" s="51" t="s">
        <v>4</v>
      </c>
      <c r="C68" s="31"/>
      <c r="D68" s="32">
        <v>1</v>
      </c>
      <c r="E68" s="9">
        <v>61.56</v>
      </c>
      <c r="F68" s="33">
        <f>D68*E68</f>
        <v>61.56</v>
      </c>
      <c r="G68" s="32">
        <v>1</v>
      </c>
      <c r="H68" s="9">
        <v>61.56</v>
      </c>
      <c r="I68" s="33">
        <f>G68*H68</f>
        <v>61.56</v>
      </c>
      <c r="J68" s="34"/>
      <c r="K68" s="36"/>
      <c r="L68" s="32">
        <v>1</v>
      </c>
      <c r="M68" s="9">
        <v>61.56</v>
      </c>
      <c r="N68" s="33">
        <f>L68*M68</f>
        <v>61.56</v>
      </c>
      <c r="O68" s="34"/>
      <c r="P68" s="35">
        <f t="shared" si="1"/>
        <v>0</v>
      </c>
    </row>
    <row r="69" spans="1:16" x14ac:dyDescent="0.25">
      <c r="A69" s="50"/>
      <c r="B69" s="31"/>
      <c r="C69" s="31"/>
      <c r="D69" s="32"/>
      <c r="E69" s="9"/>
      <c r="F69" s="34"/>
      <c r="G69" s="36">
        <f>SUM(F58:F68)</f>
        <v>5535.21</v>
      </c>
      <c r="H69" s="9"/>
      <c r="I69" s="34"/>
      <c r="J69" s="36">
        <f>SUM(I58:I68)</f>
        <v>4855.4400000000005</v>
      </c>
      <c r="K69" s="52">
        <f>SUM(K58:K68)</f>
        <v>-679.76999999999964</v>
      </c>
      <c r="L69" s="32"/>
      <c r="M69" s="9"/>
      <c r="N69" s="33"/>
      <c r="O69" s="36">
        <f>SUM(N58:N68)</f>
        <v>3694.4399999999996</v>
      </c>
      <c r="P69" s="37">
        <f>SUM(P58:P68)</f>
        <v>-1840.7699999999995</v>
      </c>
    </row>
    <row r="70" spans="1:16" x14ac:dyDescent="0.25">
      <c r="A70" s="50"/>
      <c r="B70" s="53" t="s">
        <v>26</v>
      </c>
      <c r="C70" s="31"/>
      <c r="D70" s="32"/>
      <c r="E70" s="12"/>
      <c r="F70" s="31"/>
      <c r="G70" s="32"/>
      <c r="H70" s="12"/>
      <c r="I70" s="31"/>
      <c r="J70" s="38">
        <f>J69/G69</f>
        <v>0.87719165126526377</v>
      </c>
      <c r="K70" s="38">
        <f>-(K69/G69)</f>
        <v>0.12280834873473628</v>
      </c>
      <c r="L70" s="32"/>
      <c r="M70" s="12"/>
      <c r="N70" s="31"/>
      <c r="O70" s="38">
        <f>O69/G69</f>
        <v>0.66744351162828508</v>
      </c>
      <c r="P70" s="39">
        <f>-(P69/G69)</f>
        <v>0.33255648837171481</v>
      </c>
    </row>
    <row r="71" spans="1:16" x14ac:dyDescent="0.25">
      <c r="A71" s="50"/>
      <c r="B71" s="51" t="s">
        <v>15</v>
      </c>
      <c r="C71" s="31"/>
      <c r="D71" s="32">
        <v>1</v>
      </c>
      <c r="E71" s="9">
        <v>986.3</v>
      </c>
      <c r="F71" s="33">
        <f>D71*E71</f>
        <v>986.3</v>
      </c>
      <c r="G71" s="32">
        <v>1</v>
      </c>
      <c r="H71" s="19">
        <v>845</v>
      </c>
      <c r="I71" s="33">
        <f>G71*H71</f>
        <v>845</v>
      </c>
      <c r="J71" s="34" t="s">
        <v>50</v>
      </c>
      <c r="K71" s="36">
        <f>I71-F71</f>
        <v>-141.29999999999995</v>
      </c>
      <c r="L71" s="32">
        <v>1</v>
      </c>
      <c r="M71" s="19">
        <v>429.84</v>
      </c>
      <c r="N71" s="33">
        <f>L71*M71</f>
        <v>429.84</v>
      </c>
      <c r="O71" s="34" t="s">
        <v>55</v>
      </c>
      <c r="P71" s="35">
        <f>N71-F71</f>
        <v>-556.46</v>
      </c>
    </row>
    <row r="72" spans="1:16" x14ac:dyDescent="0.25">
      <c r="A72" s="50"/>
      <c r="B72" s="51" t="s">
        <v>13</v>
      </c>
      <c r="C72" s="31"/>
      <c r="D72" s="32">
        <v>1</v>
      </c>
      <c r="E72" s="9">
        <v>144.19999999999999</v>
      </c>
      <c r="F72" s="33">
        <f>D72*E72</f>
        <v>144.19999999999999</v>
      </c>
      <c r="G72" s="32">
        <v>1</v>
      </c>
      <c r="H72" s="19">
        <f>E72-14</f>
        <v>130.19999999999999</v>
      </c>
      <c r="I72" s="33">
        <f>G72*H72</f>
        <v>130.19999999999999</v>
      </c>
      <c r="J72" s="34" t="s">
        <v>50</v>
      </c>
      <c r="K72" s="36">
        <f t="shared" ref="K72:K75" si="3">I72-F72</f>
        <v>-14</v>
      </c>
      <c r="L72" s="32">
        <v>1</v>
      </c>
      <c r="M72" s="9">
        <v>144.19999999999999</v>
      </c>
      <c r="N72" s="33">
        <f>L72*M72</f>
        <v>144.19999999999999</v>
      </c>
      <c r="O72" s="34"/>
      <c r="P72" s="35">
        <f t="shared" ref="P72:P81" si="4">N72-F72</f>
        <v>0</v>
      </c>
    </row>
    <row r="73" spans="1:16" x14ac:dyDescent="0.25">
      <c r="A73" s="50"/>
      <c r="B73" s="51" t="s">
        <v>12</v>
      </c>
      <c r="C73" s="31"/>
      <c r="D73" s="32">
        <v>1</v>
      </c>
      <c r="E73" s="9">
        <v>103.95</v>
      </c>
      <c r="F73" s="33">
        <f>D73*E73</f>
        <v>103.95</v>
      </c>
      <c r="G73" s="32">
        <v>1</v>
      </c>
      <c r="H73" s="9">
        <v>103.95</v>
      </c>
      <c r="I73" s="33">
        <f>G73*H73</f>
        <v>103.95</v>
      </c>
      <c r="J73" s="34"/>
      <c r="K73" s="36">
        <f t="shared" si="3"/>
        <v>0</v>
      </c>
      <c r="L73" s="32">
        <v>1</v>
      </c>
      <c r="M73" s="9">
        <v>103.95</v>
      </c>
      <c r="N73" s="33">
        <f>L73*M73</f>
        <v>103.95</v>
      </c>
      <c r="O73" s="34"/>
      <c r="P73" s="35">
        <f t="shared" si="4"/>
        <v>0</v>
      </c>
    </row>
    <row r="74" spans="1:16" x14ac:dyDescent="0.25">
      <c r="A74" s="50"/>
      <c r="B74" s="51" t="s">
        <v>25</v>
      </c>
      <c r="C74" s="31"/>
      <c r="D74" s="32">
        <v>1</v>
      </c>
      <c r="E74" s="9">
        <v>290.5</v>
      </c>
      <c r="F74" s="33">
        <f>D74*E74</f>
        <v>290.5</v>
      </c>
      <c r="G74" s="32">
        <v>1</v>
      </c>
      <c r="H74" s="9">
        <v>290.5</v>
      </c>
      <c r="I74" s="33">
        <f>G74*H74</f>
        <v>290.5</v>
      </c>
      <c r="J74" s="34"/>
      <c r="K74" s="36">
        <f t="shared" si="3"/>
        <v>0</v>
      </c>
      <c r="L74" s="32">
        <v>1</v>
      </c>
      <c r="M74" s="9">
        <v>290.5</v>
      </c>
      <c r="N74" s="33">
        <f>L74*M74</f>
        <v>290.5</v>
      </c>
      <c r="O74" s="34"/>
      <c r="P74" s="35">
        <f t="shared" si="4"/>
        <v>0</v>
      </c>
    </row>
    <row r="75" spans="1:16" x14ac:dyDescent="0.25">
      <c r="A75" s="50"/>
      <c r="B75" s="51" t="s">
        <v>11</v>
      </c>
      <c r="C75" s="31"/>
      <c r="D75" s="32">
        <v>1</v>
      </c>
      <c r="E75" s="9">
        <v>193.2</v>
      </c>
      <c r="F75" s="33">
        <f>D75*E75</f>
        <v>193.2</v>
      </c>
      <c r="G75" s="32">
        <v>1</v>
      </c>
      <c r="H75" s="19">
        <v>171</v>
      </c>
      <c r="I75" s="33">
        <f>G75*H75</f>
        <v>171</v>
      </c>
      <c r="J75" s="34" t="s">
        <v>50</v>
      </c>
      <c r="K75" s="36">
        <f t="shared" si="3"/>
        <v>-22.199999999999989</v>
      </c>
      <c r="L75" s="32">
        <v>1</v>
      </c>
      <c r="M75" s="9">
        <v>193.2</v>
      </c>
      <c r="N75" s="33">
        <f>L75*M75</f>
        <v>193.2</v>
      </c>
      <c r="O75" s="34"/>
      <c r="P75" s="35">
        <f t="shared" si="4"/>
        <v>0</v>
      </c>
    </row>
    <row r="76" spans="1:16" x14ac:dyDescent="0.25">
      <c r="A76" s="50"/>
      <c r="B76" s="51" t="s">
        <v>9</v>
      </c>
      <c r="C76" s="31"/>
      <c r="D76" s="32">
        <v>1</v>
      </c>
      <c r="E76" s="9">
        <v>83.3</v>
      </c>
      <c r="F76" s="33">
        <f>D76*E76</f>
        <v>83.3</v>
      </c>
      <c r="G76" s="32">
        <v>1</v>
      </c>
      <c r="H76" s="9">
        <v>83.3</v>
      </c>
      <c r="I76" s="33">
        <f>G76*H76</f>
        <v>83.3</v>
      </c>
      <c r="J76" s="34"/>
      <c r="K76" s="36"/>
      <c r="L76" s="32">
        <v>1</v>
      </c>
      <c r="M76" s="9">
        <v>83.3</v>
      </c>
      <c r="N76" s="33">
        <f>L76*M76</f>
        <v>83.3</v>
      </c>
      <c r="O76" s="34"/>
      <c r="P76" s="35"/>
    </row>
    <row r="77" spans="1:16" x14ac:dyDescent="0.25">
      <c r="A77" s="50"/>
      <c r="B77" s="51" t="s">
        <v>8</v>
      </c>
      <c r="C77" s="31"/>
      <c r="D77" s="32">
        <v>1</v>
      </c>
      <c r="E77" s="9">
        <v>284.2</v>
      </c>
      <c r="F77" s="33">
        <f>D77*E77</f>
        <v>284.2</v>
      </c>
      <c r="G77" s="32">
        <v>1</v>
      </c>
      <c r="H77" s="9">
        <v>50.53</v>
      </c>
      <c r="I77" s="33">
        <f>G77*H77</f>
        <v>50.53</v>
      </c>
      <c r="J77" s="34" t="s">
        <v>56</v>
      </c>
      <c r="K77" s="36">
        <f t="shared" ref="K77:K78" si="5">I77-F77</f>
        <v>-233.67</v>
      </c>
      <c r="L77" s="32">
        <v>1</v>
      </c>
      <c r="M77" s="19">
        <v>112.81</v>
      </c>
      <c r="N77" s="33">
        <f>L77*M77</f>
        <v>112.81</v>
      </c>
      <c r="O77" s="34" t="s">
        <v>57</v>
      </c>
      <c r="P77" s="35">
        <f t="shared" ref="P77:P81" si="6">N77-F77</f>
        <v>-171.39</v>
      </c>
    </row>
    <row r="78" spans="1:16" x14ac:dyDescent="0.25">
      <c r="A78" s="50"/>
      <c r="B78" s="51" t="s">
        <v>7</v>
      </c>
      <c r="C78" s="31"/>
      <c r="D78" s="32">
        <v>1</v>
      </c>
      <c r="E78" s="9">
        <v>128.1</v>
      </c>
      <c r="F78" s="33">
        <f>D78*E78</f>
        <v>128.1</v>
      </c>
      <c r="G78" s="32">
        <v>1</v>
      </c>
      <c r="H78" s="19">
        <v>83</v>
      </c>
      <c r="I78" s="33">
        <f>G78*H78</f>
        <v>83</v>
      </c>
      <c r="J78" s="34" t="s">
        <v>50</v>
      </c>
      <c r="K78" s="36">
        <f t="shared" si="5"/>
        <v>-45.099999999999994</v>
      </c>
      <c r="L78" s="32">
        <v>1</v>
      </c>
      <c r="M78" s="9">
        <v>128.1</v>
      </c>
      <c r="N78" s="33">
        <f>L78*M78</f>
        <v>128.1</v>
      </c>
      <c r="O78" s="34"/>
      <c r="P78" s="35">
        <f t="shared" si="6"/>
        <v>0</v>
      </c>
    </row>
    <row r="79" spans="1:16" x14ac:dyDescent="0.25">
      <c r="A79" s="50"/>
      <c r="B79" s="51" t="s">
        <v>6</v>
      </c>
      <c r="C79" s="31"/>
      <c r="D79" s="32">
        <v>1</v>
      </c>
      <c r="E79" s="9">
        <v>107.89</v>
      </c>
      <c r="F79" s="33">
        <f>D79*E79</f>
        <v>107.89</v>
      </c>
      <c r="G79" s="32">
        <v>1</v>
      </c>
      <c r="H79" s="9">
        <v>107.89</v>
      </c>
      <c r="I79" s="33">
        <f>G79*H79</f>
        <v>107.89</v>
      </c>
      <c r="J79" s="34"/>
      <c r="K79" s="36"/>
      <c r="L79" s="32">
        <v>1</v>
      </c>
      <c r="M79" s="9">
        <v>107.89</v>
      </c>
      <c r="N79" s="33">
        <f>L79*M79</f>
        <v>107.89</v>
      </c>
      <c r="O79" s="34"/>
      <c r="P79" s="35"/>
    </row>
    <row r="80" spans="1:16" x14ac:dyDescent="0.25">
      <c r="A80" s="50"/>
      <c r="B80" s="51" t="s">
        <v>5</v>
      </c>
      <c r="C80" s="31"/>
      <c r="D80" s="32">
        <v>1</v>
      </c>
      <c r="E80" s="9">
        <v>683.11</v>
      </c>
      <c r="F80" s="33">
        <f>D80*E80</f>
        <v>683.11</v>
      </c>
      <c r="G80" s="32">
        <v>1</v>
      </c>
      <c r="H80" s="9">
        <v>683.11</v>
      </c>
      <c r="I80" s="33">
        <f>G80*H80</f>
        <v>683.11</v>
      </c>
      <c r="J80" s="34"/>
      <c r="K80" s="36">
        <f>I80-F80</f>
        <v>0</v>
      </c>
      <c r="L80" s="32">
        <v>1</v>
      </c>
      <c r="M80" s="9">
        <v>683.11</v>
      </c>
      <c r="N80" s="33">
        <f>L80*M80</f>
        <v>683.11</v>
      </c>
      <c r="O80" s="34"/>
      <c r="P80" s="35">
        <f t="shared" ref="P80:P81" si="7">N80-F80</f>
        <v>0</v>
      </c>
    </row>
    <row r="81" spans="1:16" x14ac:dyDescent="0.25">
      <c r="A81" s="50"/>
      <c r="B81" s="51" t="s">
        <v>4</v>
      </c>
      <c r="C81" s="31"/>
      <c r="D81" s="32">
        <v>1</v>
      </c>
      <c r="E81" s="9">
        <v>61.56</v>
      </c>
      <c r="F81" s="33">
        <f>D81*E81</f>
        <v>61.56</v>
      </c>
      <c r="G81" s="32">
        <v>1</v>
      </c>
      <c r="H81" s="9">
        <v>61.56</v>
      </c>
      <c r="I81" s="33">
        <f>G81*H81</f>
        <v>61.56</v>
      </c>
      <c r="J81" s="34"/>
      <c r="K81" s="36">
        <f>I81-F81</f>
        <v>0</v>
      </c>
      <c r="L81" s="32">
        <v>1</v>
      </c>
      <c r="M81" s="9">
        <v>61.56</v>
      </c>
      <c r="N81" s="33">
        <f>L81*M81</f>
        <v>61.56</v>
      </c>
      <c r="O81" s="34"/>
      <c r="P81" s="35">
        <f t="shared" si="7"/>
        <v>0</v>
      </c>
    </row>
    <row r="82" spans="1:16" x14ac:dyDescent="0.25">
      <c r="A82" s="50"/>
      <c r="B82" s="51"/>
      <c r="C82" s="31"/>
      <c r="D82" s="32"/>
      <c r="E82" s="9"/>
      <c r="F82" s="34"/>
      <c r="G82" s="36">
        <f>SUM(F71:F81)</f>
        <v>3066.31</v>
      </c>
      <c r="H82" s="9"/>
      <c r="I82" s="34"/>
      <c r="J82" s="36">
        <f>SUM(I71:I81)</f>
        <v>2610.04</v>
      </c>
      <c r="K82" s="52">
        <f>SUM(K71:K81)</f>
        <v>-456.27</v>
      </c>
      <c r="L82" s="32"/>
      <c r="M82" s="9"/>
      <c r="N82" s="33"/>
      <c r="O82" s="36">
        <f>SUM(N71:N81)</f>
        <v>2338.46</v>
      </c>
      <c r="P82" s="37">
        <f>SUM(P71:P81)</f>
        <v>-727.85</v>
      </c>
    </row>
    <row r="83" spans="1:16" x14ac:dyDescent="0.25">
      <c r="A83" s="50"/>
      <c r="B83" s="51"/>
      <c r="C83" s="31"/>
      <c r="D83" s="32"/>
      <c r="E83" s="9"/>
      <c r="F83" s="34"/>
      <c r="G83" s="36">
        <f>G69+G82</f>
        <v>8601.52</v>
      </c>
      <c r="H83" s="9"/>
      <c r="I83" s="34"/>
      <c r="J83" s="36">
        <f>J69+J82</f>
        <v>7465.4800000000005</v>
      </c>
      <c r="K83" s="36">
        <f>K69+K82</f>
        <v>-1136.0399999999995</v>
      </c>
      <c r="L83" s="32"/>
      <c r="M83" s="9"/>
      <c r="N83" s="33"/>
      <c r="O83" s="36">
        <f>O69+O82</f>
        <v>6032.9</v>
      </c>
      <c r="P83" s="35">
        <f>P69+P82</f>
        <v>-2568.6199999999994</v>
      </c>
    </row>
    <row r="84" spans="1:16" ht="15.75" thickBot="1" x14ac:dyDescent="0.3">
      <c r="A84" s="54"/>
      <c r="B84" s="55"/>
      <c r="C84" s="41"/>
      <c r="D84" s="42"/>
      <c r="E84" s="43"/>
      <c r="F84" s="56"/>
      <c r="G84" s="45"/>
      <c r="H84" s="43"/>
      <c r="I84" s="56"/>
      <c r="J84" s="57">
        <f>J83/G83</f>
        <v>0.86792566895153411</v>
      </c>
      <c r="K84" s="57">
        <f>-(K83/G83)</f>
        <v>0.13207433104846578</v>
      </c>
      <c r="L84" s="42"/>
      <c r="M84" s="43"/>
      <c r="N84" s="44"/>
      <c r="O84" s="57">
        <f>O83/G83</f>
        <v>0.70137603586342867</v>
      </c>
      <c r="P84" s="58">
        <f>-(P83/G83)</f>
        <v>0.29862396413657111</v>
      </c>
    </row>
    <row r="85" spans="1:16" x14ac:dyDescent="0.25">
      <c r="A85" s="4"/>
      <c r="B85" s="4"/>
      <c r="C85" s="4"/>
      <c r="D85" s="3"/>
      <c r="E85" s="8" t="s">
        <v>3</v>
      </c>
      <c r="F85" s="7">
        <f>SUM(F5:F81)</f>
        <v>37500.429999999986</v>
      </c>
      <c r="G85" s="3"/>
      <c r="H85" s="8" t="s">
        <v>3</v>
      </c>
      <c r="I85" s="7">
        <f>SUM(I5:I81)</f>
        <v>36364.389999999992</v>
      </c>
      <c r="L85" s="3"/>
      <c r="M85" s="8" t="s">
        <v>3</v>
      </c>
      <c r="N85" s="7">
        <f>SUM(N5:N81)</f>
        <v>34931.80999999999</v>
      </c>
    </row>
    <row r="86" spans="1:16" x14ac:dyDescent="0.25">
      <c r="A86" s="4"/>
      <c r="B86" s="4"/>
      <c r="C86" s="4"/>
      <c r="D86" s="3"/>
      <c r="E86" s="8" t="s">
        <v>2</v>
      </c>
      <c r="F86" s="7">
        <v>325</v>
      </c>
      <c r="G86" s="3"/>
      <c r="H86" s="8" t="s">
        <v>2</v>
      </c>
      <c r="I86" s="7">
        <v>325</v>
      </c>
      <c r="L86" s="3"/>
      <c r="M86" s="8" t="s">
        <v>2</v>
      </c>
      <c r="N86" s="7">
        <v>325</v>
      </c>
    </row>
    <row r="87" spans="1:16" x14ac:dyDescent="0.25">
      <c r="A87" s="4"/>
      <c r="B87" s="4"/>
      <c r="C87" s="4"/>
      <c r="D87" s="3"/>
      <c r="E87" s="6" t="s">
        <v>1</v>
      </c>
      <c r="F87" s="5">
        <f>(F85+F86)*0.07</f>
        <v>2647.780099999999</v>
      </c>
      <c r="G87" s="3"/>
      <c r="H87" s="6" t="s">
        <v>1</v>
      </c>
      <c r="I87" s="5">
        <f>(I85+I86)*0.07</f>
        <v>2568.2572999999998</v>
      </c>
      <c r="L87" s="3"/>
      <c r="M87" s="6" t="s">
        <v>1</v>
      </c>
      <c r="N87" s="5">
        <f>(N85+N86)*0.07</f>
        <v>2467.9766999999997</v>
      </c>
    </row>
    <row r="88" spans="1:16" x14ac:dyDescent="0.25">
      <c r="A88" s="4"/>
      <c r="B88" s="4"/>
      <c r="C88" s="4"/>
      <c r="D88" s="3"/>
      <c r="E88" s="2" t="s">
        <v>0</v>
      </c>
      <c r="F88" s="1">
        <f>SUM(F85:F87)</f>
        <v>40473.210099999982</v>
      </c>
      <c r="G88" s="3"/>
      <c r="H88" s="2" t="s">
        <v>0</v>
      </c>
      <c r="I88" s="1">
        <f>SUM(I85:I87)</f>
        <v>39257.64729999999</v>
      </c>
      <c r="L88" s="3"/>
      <c r="M88" s="2" t="s">
        <v>0</v>
      </c>
      <c r="N88" s="1">
        <f>SUM(N85:N87)</f>
        <v>37724.78669999999</v>
      </c>
    </row>
    <row r="89" spans="1:16" x14ac:dyDescent="0.25">
      <c r="A89" s="4"/>
      <c r="B89" s="11" t="s">
        <v>24</v>
      </c>
      <c r="C89" s="4"/>
      <c r="D89" s="3"/>
      <c r="E89" s="2"/>
      <c r="F89" s="1"/>
      <c r="G89" s="3"/>
      <c r="H89" s="2"/>
      <c r="I89" s="1"/>
      <c r="L89" s="3"/>
      <c r="M89" s="2"/>
      <c r="N89" s="1"/>
    </row>
    <row r="90" spans="1:16" x14ac:dyDescent="0.25">
      <c r="A90" s="4"/>
      <c r="B90" s="10" t="s">
        <v>23</v>
      </c>
      <c r="C90" s="4"/>
      <c r="D90" s="3">
        <v>1</v>
      </c>
      <c r="E90" s="9">
        <v>3510.5</v>
      </c>
      <c r="F90" s="7">
        <f>D90*E90</f>
        <v>3510.5</v>
      </c>
      <c r="G90" s="3">
        <v>1</v>
      </c>
      <c r="H90" s="9">
        <v>3510.5</v>
      </c>
      <c r="I90" s="7">
        <f>G90*H90</f>
        <v>3510.5</v>
      </c>
      <c r="L90" s="3">
        <v>1</v>
      </c>
      <c r="M90" s="9">
        <v>3510.5</v>
      </c>
      <c r="N90" s="7">
        <f>L90*M90</f>
        <v>3510.5</v>
      </c>
    </row>
    <row r="91" spans="1:16" x14ac:dyDescent="0.25">
      <c r="A91" s="4"/>
      <c r="B91" s="10"/>
      <c r="C91" s="4"/>
      <c r="D91" s="3"/>
      <c r="E91" s="8" t="s">
        <v>2</v>
      </c>
      <c r="F91" s="7">
        <v>50</v>
      </c>
      <c r="G91" s="3"/>
      <c r="H91" s="8" t="s">
        <v>2</v>
      </c>
      <c r="I91" s="7">
        <v>50</v>
      </c>
      <c r="L91" s="3"/>
      <c r="M91" s="8" t="s">
        <v>2</v>
      </c>
      <c r="N91" s="7">
        <v>50</v>
      </c>
    </row>
    <row r="92" spans="1:16" x14ac:dyDescent="0.25">
      <c r="A92" s="4"/>
      <c r="B92" s="10"/>
      <c r="C92" s="4"/>
      <c r="D92" s="3"/>
      <c r="E92" s="6" t="s">
        <v>1</v>
      </c>
      <c r="F92" s="5">
        <f>(F90+F91)*0.07</f>
        <v>249.23500000000001</v>
      </c>
      <c r="G92" s="3"/>
      <c r="H92" s="6" t="s">
        <v>1</v>
      </c>
      <c r="I92" s="5">
        <f>(I90+I91)*0.07</f>
        <v>249.23500000000001</v>
      </c>
      <c r="L92" s="3"/>
      <c r="M92" s="6" t="s">
        <v>1</v>
      </c>
      <c r="N92" s="5">
        <f>(N90+N91)*0.07</f>
        <v>249.23500000000001</v>
      </c>
    </row>
    <row r="93" spans="1:16" x14ac:dyDescent="0.25">
      <c r="A93" s="4"/>
      <c r="B93" s="10"/>
      <c r="C93" s="4"/>
      <c r="D93" s="3"/>
      <c r="E93" s="2" t="s">
        <v>0</v>
      </c>
      <c r="F93" s="1">
        <f>SUM(F90:F92)</f>
        <v>3809.7350000000001</v>
      </c>
      <c r="G93" s="3"/>
      <c r="H93" s="2" t="s">
        <v>0</v>
      </c>
      <c r="I93" s="1">
        <f>SUM(I90:I92)</f>
        <v>3809.7350000000001</v>
      </c>
      <c r="L93" s="3"/>
      <c r="M93" s="2" t="s">
        <v>0</v>
      </c>
      <c r="N93" s="1">
        <f>SUM(N90:N92)</f>
        <v>3809.7350000000001</v>
      </c>
    </row>
    <row r="94" spans="1:16" x14ac:dyDescent="0.25">
      <c r="A94" s="4"/>
      <c r="B94" s="11"/>
      <c r="C94" s="4"/>
      <c r="D94" s="3"/>
      <c r="E94" s="12"/>
      <c r="F94" s="4"/>
      <c r="G94" s="3"/>
      <c r="H94" s="12"/>
      <c r="I94" s="4"/>
      <c r="L94" s="3"/>
      <c r="M94" s="12"/>
      <c r="N94" s="4"/>
    </row>
    <row r="95" spans="1:16" x14ac:dyDescent="0.25">
      <c r="A95" s="4"/>
      <c r="B95" s="11" t="s">
        <v>22</v>
      </c>
      <c r="C95" s="4"/>
      <c r="D95" s="3"/>
      <c r="E95" s="12"/>
      <c r="F95" s="4"/>
      <c r="G95" s="3"/>
      <c r="H95" s="12"/>
      <c r="I95" s="4"/>
      <c r="L95" s="3"/>
      <c r="M95" s="12"/>
      <c r="N95" s="4"/>
    </row>
    <row r="96" spans="1:16" x14ac:dyDescent="0.25">
      <c r="A96" s="4"/>
      <c r="B96" s="10" t="s">
        <v>21</v>
      </c>
      <c r="C96" s="4"/>
      <c r="D96" s="3">
        <v>1</v>
      </c>
      <c r="E96" s="9">
        <v>358.15</v>
      </c>
      <c r="F96" s="7">
        <f>D96*E96</f>
        <v>358.15</v>
      </c>
      <c r="G96" s="3">
        <v>1</v>
      </c>
      <c r="H96" s="9">
        <v>358.15</v>
      </c>
      <c r="I96" s="7">
        <f>G96*H96</f>
        <v>358.15</v>
      </c>
      <c r="L96" s="3">
        <v>1</v>
      </c>
      <c r="M96" s="9">
        <v>358.15</v>
      </c>
      <c r="N96" s="7">
        <f>L96*M96</f>
        <v>358.15</v>
      </c>
    </row>
    <row r="97" spans="1:14" x14ac:dyDescent="0.25">
      <c r="A97" s="4"/>
      <c r="B97" s="10" t="s">
        <v>15</v>
      </c>
      <c r="C97" s="4"/>
      <c r="D97" s="3">
        <v>1</v>
      </c>
      <c r="E97" s="9">
        <v>449.4</v>
      </c>
      <c r="F97" s="7">
        <f>D97*E97</f>
        <v>449.4</v>
      </c>
      <c r="G97" s="3">
        <v>1</v>
      </c>
      <c r="H97" s="9">
        <v>449.4</v>
      </c>
      <c r="I97" s="7">
        <f>G97*H97</f>
        <v>449.4</v>
      </c>
      <c r="L97" s="3">
        <v>1</v>
      </c>
      <c r="M97" s="9">
        <v>449.4</v>
      </c>
      <c r="N97" s="7">
        <f>L97*M97</f>
        <v>449.4</v>
      </c>
    </row>
    <row r="98" spans="1:14" x14ac:dyDescent="0.25">
      <c r="A98" s="4"/>
      <c r="B98" s="10" t="s">
        <v>20</v>
      </c>
      <c r="C98" s="4"/>
      <c r="D98" s="3">
        <v>1</v>
      </c>
      <c r="E98" s="9">
        <v>280.73</v>
      </c>
      <c r="F98" s="7">
        <f>D98*E98</f>
        <v>280.73</v>
      </c>
      <c r="G98" s="3">
        <v>1</v>
      </c>
      <c r="H98" s="9">
        <v>280.73</v>
      </c>
      <c r="I98" s="7">
        <f>G98*H98</f>
        <v>280.73</v>
      </c>
      <c r="L98" s="3">
        <v>1</v>
      </c>
      <c r="M98" s="9">
        <v>280.73</v>
      </c>
      <c r="N98" s="7">
        <f>L98*M98</f>
        <v>280.73</v>
      </c>
    </row>
    <row r="99" spans="1:14" x14ac:dyDescent="0.25">
      <c r="A99" s="4"/>
      <c r="B99" s="10" t="s">
        <v>19</v>
      </c>
      <c r="C99" s="4"/>
      <c r="D99" s="3">
        <v>0</v>
      </c>
      <c r="E99" s="9">
        <v>400</v>
      </c>
      <c r="F99" s="7">
        <f>D99*E99</f>
        <v>0</v>
      </c>
      <c r="G99" s="3">
        <v>0</v>
      </c>
      <c r="H99" s="9">
        <v>400</v>
      </c>
      <c r="I99" s="7">
        <f>G99*H99</f>
        <v>0</v>
      </c>
      <c r="L99" s="3">
        <v>0</v>
      </c>
      <c r="M99" s="9">
        <v>400</v>
      </c>
      <c r="N99" s="7">
        <f>L99*M99</f>
        <v>0</v>
      </c>
    </row>
    <row r="100" spans="1:14" x14ac:dyDescent="0.25">
      <c r="A100" s="4"/>
      <c r="B100" s="10" t="s">
        <v>18</v>
      </c>
      <c r="C100" s="4"/>
      <c r="D100" s="3">
        <v>1</v>
      </c>
      <c r="E100" s="9">
        <v>157.94</v>
      </c>
      <c r="F100" s="7">
        <f>D100*E100</f>
        <v>157.94</v>
      </c>
      <c r="G100" s="3">
        <v>1</v>
      </c>
      <c r="H100" s="9">
        <v>157.94</v>
      </c>
      <c r="I100" s="7">
        <f>G100*H100</f>
        <v>157.94</v>
      </c>
      <c r="L100" s="3">
        <v>1</v>
      </c>
      <c r="M100" s="9">
        <v>157.94</v>
      </c>
      <c r="N100" s="7">
        <f>L100*M100</f>
        <v>157.94</v>
      </c>
    </row>
    <row r="101" spans="1:14" x14ac:dyDescent="0.25">
      <c r="A101" s="4"/>
      <c r="B101" s="10" t="s">
        <v>17</v>
      </c>
      <c r="C101" s="4"/>
      <c r="D101" s="3">
        <v>1</v>
      </c>
      <c r="E101" s="9">
        <v>42.59</v>
      </c>
      <c r="F101" s="7">
        <f>D101*E101</f>
        <v>42.59</v>
      </c>
      <c r="G101" s="3">
        <v>1</v>
      </c>
      <c r="H101" s="9">
        <v>42.59</v>
      </c>
      <c r="I101" s="7">
        <f>G101*H101</f>
        <v>42.59</v>
      </c>
      <c r="L101" s="3">
        <v>1</v>
      </c>
      <c r="M101" s="9">
        <v>42.59</v>
      </c>
      <c r="N101" s="7">
        <f>L101*M101</f>
        <v>42.59</v>
      </c>
    </row>
    <row r="102" spans="1:14" ht="15.75" thickBot="1" x14ac:dyDescent="0.3">
      <c r="A102" s="4"/>
      <c r="B102" s="4"/>
      <c r="C102" s="4"/>
      <c r="D102" s="3"/>
      <c r="E102" s="9"/>
      <c r="F102" s="7"/>
      <c r="G102" s="3"/>
      <c r="H102" s="9"/>
      <c r="I102" s="7"/>
      <c r="L102" s="3"/>
      <c r="M102" s="9"/>
      <c r="N102" s="7"/>
    </row>
    <row r="103" spans="1:14" x14ac:dyDescent="0.25">
      <c r="A103" s="4"/>
      <c r="B103" s="24" t="s">
        <v>16</v>
      </c>
      <c r="C103" s="25"/>
      <c r="D103" s="26"/>
      <c r="E103" s="27"/>
      <c r="F103" s="25"/>
      <c r="G103" s="26"/>
      <c r="H103" s="27"/>
      <c r="I103" s="25"/>
      <c r="J103" s="28" t="s">
        <v>54</v>
      </c>
      <c r="K103" s="29" t="s">
        <v>51</v>
      </c>
      <c r="L103" s="3"/>
      <c r="M103" s="9"/>
      <c r="N103" s="4"/>
    </row>
    <row r="104" spans="1:14" x14ac:dyDescent="0.25">
      <c r="A104" s="4"/>
      <c r="B104" s="30" t="s">
        <v>15</v>
      </c>
      <c r="C104" s="31"/>
      <c r="D104" s="32">
        <v>1</v>
      </c>
      <c r="E104" s="9">
        <v>641.9</v>
      </c>
      <c r="F104" s="33">
        <f>D104*E104</f>
        <v>641.9</v>
      </c>
      <c r="G104" s="32">
        <v>1</v>
      </c>
      <c r="H104" s="19">
        <v>213.16</v>
      </c>
      <c r="I104" s="33">
        <f>G104*H104</f>
        <v>213.16</v>
      </c>
      <c r="J104" s="34" t="s">
        <v>58</v>
      </c>
      <c r="K104" s="35">
        <f>I104-F104</f>
        <v>-428.74</v>
      </c>
      <c r="L104" s="3">
        <v>1</v>
      </c>
      <c r="M104" s="9">
        <v>641.9</v>
      </c>
      <c r="N104" s="7">
        <f>L104*M104</f>
        <v>641.9</v>
      </c>
    </row>
    <row r="105" spans="1:14" x14ac:dyDescent="0.25">
      <c r="A105" s="4"/>
      <c r="B105" s="30" t="s">
        <v>14</v>
      </c>
      <c r="C105" s="31"/>
      <c r="D105" s="32">
        <v>1</v>
      </c>
      <c r="E105" s="9">
        <v>238</v>
      </c>
      <c r="F105" s="33">
        <f>D105*E105</f>
        <v>238</v>
      </c>
      <c r="G105" s="32">
        <v>0</v>
      </c>
      <c r="H105" s="9">
        <v>238</v>
      </c>
      <c r="I105" s="33">
        <f>G105*H105</f>
        <v>0</v>
      </c>
      <c r="J105" s="34" t="s">
        <v>59</v>
      </c>
      <c r="K105" s="35">
        <f t="shared" ref="K105:K115" si="8">I105-F105</f>
        <v>-238</v>
      </c>
      <c r="L105" s="3">
        <v>1</v>
      </c>
      <c r="M105" s="9">
        <v>238</v>
      </c>
      <c r="N105" s="7">
        <f>L105*M105</f>
        <v>238</v>
      </c>
    </row>
    <row r="106" spans="1:14" x14ac:dyDescent="0.25">
      <c r="A106" s="4"/>
      <c r="B106" s="30" t="s">
        <v>13</v>
      </c>
      <c r="C106" s="31"/>
      <c r="D106" s="32">
        <v>1</v>
      </c>
      <c r="E106" s="9">
        <v>134.4</v>
      </c>
      <c r="F106" s="33">
        <f>D106*E106</f>
        <v>134.4</v>
      </c>
      <c r="G106" s="32">
        <v>0</v>
      </c>
      <c r="H106" s="9">
        <v>134.4</v>
      </c>
      <c r="I106" s="33">
        <f>G106*H106</f>
        <v>0</v>
      </c>
      <c r="J106" s="34" t="s">
        <v>59</v>
      </c>
      <c r="K106" s="35">
        <f t="shared" si="8"/>
        <v>-134.4</v>
      </c>
      <c r="L106" s="3">
        <v>1</v>
      </c>
      <c r="M106" s="9">
        <v>134.4</v>
      </c>
      <c r="N106" s="7">
        <f>L106*M106</f>
        <v>134.4</v>
      </c>
    </row>
    <row r="107" spans="1:14" x14ac:dyDescent="0.25">
      <c r="A107" s="4"/>
      <c r="B107" s="30" t="s">
        <v>12</v>
      </c>
      <c r="C107" s="31"/>
      <c r="D107" s="32">
        <v>1</v>
      </c>
      <c r="E107" s="9">
        <v>103.95</v>
      </c>
      <c r="F107" s="33">
        <f>D107*E107</f>
        <v>103.95</v>
      </c>
      <c r="G107" s="32">
        <v>1</v>
      </c>
      <c r="H107" s="9">
        <v>103.95</v>
      </c>
      <c r="I107" s="33">
        <f>G107*H107</f>
        <v>103.95</v>
      </c>
      <c r="J107" s="34"/>
      <c r="K107" s="35">
        <f t="shared" si="8"/>
        <v>0</v>
      </c>
      <c r="L107" s="3">
        <v>1</v>
      </c>
      <c r="M107" s="9">
        <v>103.95</v>
      </c>
      <c r="N107" s="7">
        <f>L107*M107</f>
        <v>103.95</v>
      </c>
    </row>
    <row r="108" spans="1:14" x14ac:dyDescent="0.25">
      <c r="A108" s="4"/>
      <c r="B108" s="30" t="s">
        <v>11</v>
      </c>
      <c r="C108" s="31"/>
      <c r="D108" s="32">
        <v>1</v>
      </c>
      <c r="E108" s="9">
        <v>270.2</v>
      </c>
      <c r="F108" s="33">
        <f>D108*E108</f>
        <v>270.2</v>
      </c>
      <c r="G108" s="32">
        <v>1</v>
      </c>
      <c r="H108" s="19">
        <v>409</v>
      </c>
      <c r="I108" s="33">
        <f>G108*H108</f>
        <v>409</v>
      </c>
      <c r="J108" s="34" t="s">
        <v>58</v>
      </c>
      <c r="K108" s="35">
        <f t="shared" si="8"/>
        <v>138.80000000000001</v>
      </c>
      <c r="L108" s="3">
        <v>1</v>
      </c>
      <c r="M108" s="9">
        <v>270.2</v>
      </c>
      <c r="N108" s="7">
        <f>L108*M108</f>
        <v>270.2</v>
      </c>
    </row>
    <row r="109" spans="1:14" x14ac:dyDescent="0.25">
      <c r="A109" s="4"/>
      <c r="B109" s="30" t="s">
        <v>10</v>
      </c>
      <c r="C109" s="31"/>
      <c r="D109" s="32">
        <v>1</v>
      </c>
      <c r="E109" s="9">
        <v>179.9</v>
      </c>
      <c r="F109" s="33">
        <f>D109*E109</f>
        <v>179.9</v>
      </c>
      <c r="G109" s="32">
        <v>0</v>
      </c>
      <c r="H109" s="9">
        <v>179.9</v>
      </c>
      <c r="I109" s="33">
        <f>G109*H109</f>
        <v>0</v>
      </c>
      <c r="J109" s="34" t="s">
        <v>59</v>
      </c>
      <c r="K109" s="35">
        <f t="shared" si="8"/>
        <v>-179.9</v>
      </c>
      <c r="L109" s="3">
        <v>1</v>
      </c>
      <c r="M109" s="9">
        <v>179.9</v>
      </c>
      <c r="N109" s="7">
        <f>L109*M109</f>
        <v>179.9</v>
      </c>
    </row>
    <row r="110" spans="1:14" x14ac:dyDescent="0.25">
      <c r="A110" s="4"/>
      <c r="B110" s="30" t="s">
        <v>9</v>
      </c>
      <c r="C110" s="31"/>
      <c r="D110" s="32">
        <v>1</v>
      </c>
      <c r="E110" s="9">
        <v>83.3</v>
      </c>
      <c r="F110" s="33">
        <f>D110*E110</f>
        <v>83.3</v>
      </c>
      <c r="G110" s="32">
        <v>1</v>
      </c>
      <c r="H110" s="9">
        <v>83.3</v>
      </c>
      <c r="I110" s="33">
        <f>G110*H110</f>
        <v>83.3</v>
      </c>
      <c r="J110" s="34"/>
      <c r="K110" s="35">
        <f t="shared" si="8"/>
        <v>0</v>
      </c>
      <c r="L110" s="3">
        <v>1</v>
      </c>
      <c r="M110" s="9">
        <v>83.3</v>
      </c>
      <c r="N110" s="7">
        <f>L110*M110</f>
        <v>83.3</v>
      </c>
    </row>
    <row r="111" spans="1:14" x14ac:dyDescent="0.25">
      <c r="A111" s="4"/>
      <c r="B111" s="30" t="s">
        <v>8</v>
      </c>
      <c r="C111" s="31"/>
      <c r="D111" s="32">
        <v>1</v>
      </c>
      <c r="E111" s="9">
        <v>245</v>
      </c>
      <c r="F111" s="33">
        <f>D111*E111</f>
        <v>245</v>
      </c>
      <c r="G111" s="32">
        <v>0</v>
      </c>
      <c r="H111" s="9">
        <v>245</v>
      </c>
      <c r="I111" s="33">
        <f>G111*H111</f>
        <v>0</v>
      </c>
      <c r="J111" s="34" t="s">
        <v>59</v>
      </c>
      <c r="K111" s="35">
        <f t="shared" si="8"/>
        <v>-245</v>
      </c>
      <c r="L111" s="3">
        <v>1</v>
      </c>
      <c r="M111" s="9">
        <v>245</v>
      </c>
      <c r="N111" s="7">
        <f>L111*M111</f>
        <v>245</v>
      </c>
    </row>
    <row r="112" spans="1:14" x14ac:dyDescent="0.25">
      <c r="A112" s="4"/>
      <c r="B112" s="30" t="s">
        <v>7</v>
      </c>
      <c r="C112" s="31"/>
      <c r="D112" s="32">
        <v>1</v>
      </c>
      <c r="E112" s="9">
        <v>110.6</v>
      </c>
      <c r="F112" s="33">
        <f>D112*E112</f>
        <v>110.6</v>
      </c>
      <c r="G112" s="32">
        <v>0</v>
      </c>
      <c r="H112" s="9">
        <v>110.6</v>
      </c>
      <c r="I112" s="33">
        <f>G112*H112</f>
        <v>0</v>
      </c>
      <c r="J112" s="34" t="s">
        <v>59</v>
      </c>
      <c r="K112" s="35">
        <f t="shared" si="8"/>
        <v>-110.6</v>
      </c>
      <c r="L112" s="3">
        <v>1</v>
      </c>
      <c r="M112" s="9">
        <v>110.6</v>
      </c>
      <c r="N112" s="7">
        <f>L112*M112</f>
        <v>110.6</v>
      </c>
    </row>
    <row r="113" spans="1:16" x14ac:dyDescent="0.25">
      <c r="A113" s="4"/>
      <c r="B113" s="30" t="s">
        <v>6</v>
      </c>
      <c r="C113" s="31"/>
      <c r="D113" s="32">
        <v>1</v>
      </c>
      <c r="E113" s="9">
        <v>100.46</v>
      </c>
      <c r="F113" s="33">
        <f>D113*E113</f>
        <v>100.46</v>
      </c>
      <c r="G113" s="32">
        <v>1</v>
      </c>
      <c r="H113" s="9">
        <v>100.46</v>
      </c>
      <c r="I113" s="33">
        <f>G113*H113</f>
        <v>100.46</v>
      </c>
      <c r="J113" s="34"/>
      <c r="K113" s="35">
        <f t="shared" si="8"/>
        <v>0</v>
      </c>
      <c r="L113" s="3">
        <v>1</v>
      </c>
      <c r="M113" s="9">
        <v>100.46</v>
      </c>
      <c r="N113" s="7">
        <f>L113*M113</f>
        <v>100.46</v>
      </c>
    </row>
    <row r="114" spans="1:16" x14ac:dyDescent="0.25">
      <c r="A114" s="4"/>
      <c r="B114" s="30" t="s">
        <v>5</v>
      </c>
      <c r="C114" s="31"/>
      <c r="D114" s="32">
        <v>1</v>
      </c>
      <c r="E114" s="9">
        <v>683.11</v>
      </c>
      <c r="F114" s="33">
        <f>D114*E114</f>
        <v>683.11</v>
      </c>
      <c r="G114" s="32">
        <v>1</v>
      </c>
      <c r="H114" s="9">
        <v>683.11</v>
      </c>
      <c r="I114" s="33">
        <f>G114*H114</f>
        <v>683.11</v>
      </c>
      <c r="J114" s="34"/>
      <c r="K114" s="35">
        <f t="shared" si="8"/>
        <v>0</v>
      </c>
      <c r="L114" s="3">
        <v>1</v>
      </c>
      <c r="M114" s="9">
        <v>683.11</v>
      </c>
      <c r="N114" s="7">
        <f>L114*M114</f>
        <v>683.11</v>
      </c>
    </row>
    <row r="115" spans="1:16" x14ac:dyDescent="0.25">
      <c r="A115" s="4"/>
      <c r="B115" s="30" t="s">
        <v>4</v>
      </c>
      <c r="C115" s="31"/>
      <c r="D115" s="32">
        <v>1</v>
      </c>
      <c r="E115" s="9">
        <v>55.95</v>
      </c>
      <c r="F115" s="33">
        <f>D115*E115</f>
        <v>55.95</v>
      </c>
      <c r="G115" s="32">
        <v>1</v>
      </c>
      <c r="H115" s="9">
        <v>55.95</v>
      </c>
      <c r="I115" s="33">
        <f>G115*H115</f>
        <v>55.95</v>
      </c>
      <c r="J115" s="34"/>
      <c r="K115" s="35">
        <f t="shared" si="8"/>
        <v>0</v>
      </c>
      <c r="L115" s="3">
        <v>1</v>
      </c>
      <c r="M115" s="9">
        <v>55.95</v>
      </c>
      <c r="N115" s="7">
        <f>L115*M115</f>
        <v>55.95</v>
      </c>
    </row>
    <row r="116" spans="1:16" x14ac:dyDescent="0.25">
      <c r="A116" s="4"/>
      <c r="B116" s="30"/>
      <c r="C116" s="31"/>
      <c r="D116" s="32"/>
      <c r="E116" s="9"/>
      <c r="F116" s="34"/>
      <c r="G116" s="36">
        <f>SUM(F104:F115)</f>
        <v>2846.77</v>
      </c>
      <c r="H116" s="9"/>
      <c r="I116" s="34"/>
      <c r="J116" s="36">
        <f>SUM(I104:I115)</f>
        <v>1648.93</v>
      </c>
      <c r="K116" s="37">
        <f>SUM(K104:K115)</f>
        <v>-1197.8399999999997</v>
      </c>
      <c r="L116" s="3"/>
      <c r="M116" s="9"/>
      <c r="N116" s="7"/>
      <c r="O116" s="20">
        <f>SUM(N105:N115)</f>
        <v>2204.87</v>
      </c>
      <c r="P116" s="22">
        <f>SUM(P105:P115)</f>
        <v>0</v>
      </c>
    </row>
    <row r="117" spans="1:16" x14ac:dyDescent="0.25">
      <c r="A117" s="4"/>
      <c r="B117" s="30"/>
      <c r="C117" s="31"/>
      <c r="D117" s="32"/>
      <c r="E117" s="9"/>
      <c r="F117" s="34"/>
      <c r="G117" s="36"/>
      <c r="H117" s="9"/>
      <c r="I117" s="34"/>
      <c r="J117" s="38">
        <f>J116/G116</f>
        <v>0.57922838866504844</v>
      </c>
      <c r="K117" s="39">
        <f>-(K116/G116)</f>
        <v>0.42077161133495145</v>
      </c>
      <c r="L117" s="3"/>
      <c r="M117" s="9"/>
      <c r="N117" s="7"/>
      <c r="O117" s="23" t="e">
        <f>#REF!/#REF!</f>
        <v>#REF!</v>
      </c>
      <c r="P117" s="23" t="e">
        <f>-(#REF!/#REF!)</f>
        <v>#REF!</v>
      </c>
    </row>
    <row r="118" spans="1:16" ht="18" thickBot="1" x14ac:dyDescent="0.45">
      <c r="A118" s="4"/>
      <c r="B118" s="40"/>
      <c r="C118" s="41"/>
      <c r="D118" s="42"/>
      <c r="E118" s="43"/>
      <c r="F118" s="44"/>
      <c r="G118" s="42"/>
      <c r="H118" s="43"/>
      <c r="I118" s="44"/>
      <c r="J118" s="45" t="s">
        <v>60</v>
      </c>
      <c r="K118" s="46">
        <f>K116*1.07</f>
        <v>-1281.6887999999997</v>
      </c>
      <c r="L118" s="3"/>
      <c r="M118" s="9"/>
      <c r="N118" s="7"/>
    </row>
    <row r="119" spans="1:16" x14ac:dyDescent="0.25">
      <c r="A119" s="4"/>
      <c r="B119" s="4"/>
      <c r="C119" s="4"/>
      <c r="D119" s="3"/>
      <c r="E119" s="8" t="s">
        <v>3</v>
      </c>
      <c r="F119" s="7">
        <f>SUM(F96:F115)</f>
        <v>4135.58</v>
      </c>
      <c r="G119" s="3"/>
      <c r="H119" s="8" t="s">
        <v>3</v>
      </c>
      <c r="I119" s="7">
        <f>SUM(I96:I115)</f>
        <v>2937.7400000000002</v>
      </c>
      <c r="J119" s="20"/>
      <c r="K119" s="20"/>
      <c r="L119" s="3"/>
      <c r="M119" s="8" t="s">
        <v>3</v>
      </c>
      <c r="N119" s="7">
        <f>SUM(N96:N115)</f>
        <v>4135.58</v>
      </c>
    </row>
    <row r="120" spans="1:16" x14ac:dyDescent="0.25">
      <c r="A120" s="4"/>
      <c r="B120" s="4"/>
      <c r="C120" s="4"/>
      <c r="D120" s="3"/>
      <c r="E120" s="8" t="s">
        <v>2</v>
      </c>
      <c r="F120" s="7">
        <v>0</v>
      </c>
      <c r="G120" s="3"/>
      <c r="H120" s="8" t="s">
        <v>2</v>
      </c>
      <c r="I120" s="7">
        <v>0</v>
      </c>
      <c r="J120" s="23"/>
      <c r="K120" s="23"/>
      <c r="L120" s="3"/>
      <c r="M120" s="8" t="s">
        <v>2</v>
      </c>
      <c r="N120" s="7">
        <v>0</v>
      </c>
    </row>
    <row r="121" spans="1:16" x14ac:dyDescent="0.25">
      <c r="A121" s="4"/>
      <c r="B121" s="4"/>
      <c r="C121" s="4"/>
      <c r="D121" s="3"/>
      <c r="E121" s="6" t="s">
        <v>1</v>
      </c>
      <c r="F121" s="5">
        <f>(F119+F120)*0.07</f>
        <v>289.49060000000003</v>
      </c>
      <c r="G121" s="3"/>
      <c r="H121" s="6" t="s">
        <v>1</v>
      </c>
      <c r="I121" s="5">
        <f>(I119+I120)*0.07</f>
        <v>205.64180000000005</v>
      </c>
      <c r="L121" s="3"/>
      <c r="M121" s="6" t="s">
        <v>1</v>
      </c>
      <c r="N121" s="5">
        <f>(N119+N120)*0.07</f>
        <v>289.49060000000003</v>
      </c>
    </row>
    <row r="122" spans="1:16" x14ac:dyDescent="0.25">
      <c r="A122" s="4"/>
      <c r="B122" s="4"/>
      <c r="C122" s="4"/>
      <c r="D122" s="3"/>
      <c r="E122" s="2" t="s">
        <v>0</v>
      </c>
      <c r="F122" s="1">
        <f>SUM(F119:F121)</f>
        <v>4425.0706</v>
      </c>
      <c r="G122" s="3"/>
      <c r="H122" s="2" t="s">
        <v>0</v>
      </c>
      <c r="I122" s="1">
        <f>SUM(I119:I121)</f>
        <v>3143.3818000000001</v>
      </c>
      <c r="L122" s="3"/>
      <c r="M122" s="2" t="s">
        <v>0</v>
      </c>
      <c r="N122" s="1">
        <f>SUM(N119:N121)</f>
        <v>4425.0706</v>
      </c>
    </row>
  </sheetData>
  <mergeCells count="3">
    <mergeCell ref="D2:F2"/>
    <mergeCell ref="G2:I2"/>
    <mergeCell ref="L2:N2"/>
  </mergeCells>
  <pageMargins left="0.7" right="0.7" top="0.75" bottom="0.75" header="0.3" footer="0.3"/>
  <pageSetup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FIXTURES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Grady Hastings</dc:creator>
  <cp:lastModifiedBy>Grady Hastings</cp:lastModifiedBy>
  <cp:lastPrinted>2026-08-20T00:59:44Z</cp:lastPrinted>
  <dcterms:created xsi:type="dcterms:W3CDTF">2026-08-19T20:58:44Z</dcterms:created>
  <dcterms:modified xsi:type="dcterms:W3CDTF">2026-08-20T01:06:43Z</dcterms:modified>
</cp:coreProperties>
</file>