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8076323011488307968/WOPIServiceId_TP_DROPBOX_PLUS/WOPIUserId_-/"/>
    </mc:Choice>
  </mc:AlternateContent>
  <xr:revisionPtr revIDLastSave="8" documentId="13_ncr:1_{F86A5108-C72A-44F5-B9AD-B9B7E71C0AC6}" xr6:coauthVersionLast="47" xr6:coauthVersionMax="47" xr10:uidLastSave="{23FFC198-363A-4587-B0FF-7533700513C4}"/>
  <bookViews>
    <workbookView xWindow="-120" yWindow="-120" windowWidth="29040" windowHeight="15720" tabRatio="900" xr2:uid="{00000000-000D-0000-FFFF-FFFF00000000}"/>
  </bookViews>
  <sheets>
    <sheet name="PROJECT SUMMARY" sheetId="2" r:id="rId1"/>
    <sheet name="DIV 1 GC" sheetId="4" r:id="rId2"/>
    <sheet name="DIV 2 EXIST. COND." sheetId="3" r:id="rId3"/>
    <sheet name="DIV 3 CONCRETE" sheetId="5" r:id="rId4"/>
    <sheet name="DIV 4 MASONRY" sheetId="6" r:id="rId5"/>
    <sheet name="DIV 5 METAL" sheetId="25" r:id="rId6"/>
    <sheet name="DIV 6 CARPENTRY" sheetId="8" r:id="rId7"/>
    <sheet name="DIV 7 MOISTURE PROTECTION" sheetId="9" r:id="rId8"/>
    <sheet name="DIV 8 OPENINGS" sheetId="10" r:id="rId9"/>
    <sheet name="DIV 9 FINISHES" sheetId="11" r:id="rId10"/>
    <sheet name="DIV 10 SPECIALTIES" sheetId="12" r:id="rId11"/>
    <sheet name="DIV 11 EQUIPMENT" sheetId="13" r:id="rId12"/>
    <sheet name="DIV 12 FURNISHINGS" sheetId="26" r:id="rId13"/>
    <sheet name="DIV 13 SPECIAL CONST" sheetId="24" r:id="rId14"/>
    <sheet name="DIV 14 CONVEYING SYST" sheetId="27" r:id="rId15"/>
    <sheet name="DIV 21 FIRE SUPPRESSION" sheetId="17" state="hidden" r:id="rId16"/>
    <sheet name="DIV 22-23 PLUM-HVAC" sheetId="20" r:id="rId17"/>
    <sheet name="DIV 26-28 ELEC-LV" sheetId="29" r:id="rId18"/>
    <sheet name="DIV 31-32 EARTH-SITE" sheetId="32" r:id="rId19"/>
    <sheet name="DIV 33 UTILITIES" sheetId="35" r:id="rId20"/>
  </sheets>
  <definedNames>
    <definedName name="_xlnm.Print_Area" localSheetId="1">'DIV 1 GC'!$A$2:$M$107</definedName>
    <definedName name="_xlnm.Print_Area" localSheetId="11">'DIV 11 EQUIPMENT'!$B$12:$F$17</definedName>
    <definedName name="_xlnm.Print_Area" localSheetId="12">'DIV 12 FURNISHINGS'!$B$2:$F$16</definedName>
    <definedName name="_xlnm.Print_Area" localSheetId="17">'DIV 26-28 ELEC-LV'!$A$26:$G$56</definedName>
    <definedName name="_xlnm.Print_Area" localSheetId="6">'DIV 6 CARPENTRY'!$A$87:$G$135</definedName>
    <definedName name="_xlnm.Print_Area" localSheetId="8">'DIV 8 OPENINGS'!$A$75:$M$122</definedName>
    <definedName name="_xlnm.Print_Titles" localSheetId="0">'PROJECT SUMMARY'!$14:$14</definedName>
  </definedNames>
  <calcPr calcId="191029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03" i="2" l="1"/>
  <c r="F67" i="2" l="1"/>
  <c r="F10" i="8"/>
  <c r="G127" i="8"/>
  <c r="G120" i="8"/>
  <c r="G119" i="8"/>
  <c r="G118" i="8"/>
  <c r="G117" i="8"/>
  <c r="G116" i="8"/>
  <c r="F5" i="6"/>
  <c r="F56" i="2"/>
  <c r="G34" i="12" l="1"/>
  <c r="G25" i="12"/>
  <c r="G70" i="12"/>
  <c r="G60" i="12"/>
  <c r="G66" i="12"/>
  <c r="G69" i="12"/>
  <c r="G67" i="12"/>
  <c r="G54" i="12"/>
  <c r="G13" i="4"/>
  <c r="G20" i="4"/>
  <c r="F18" i="4"/>
  <c r="G9" i="4"/>
  <c r="G8" i="4"/>
  <c r="L60" i="4"/>
  <c r="E35" i="2"/>
  <c r="F8" i="10"/>
  <c r="D7" i="11"/>
  <c r="K148" i="11"/>
  <c r="K185" i="11"/>
  <c r="K184" i="11"/>
  <c r="G46" i="29"/>
  <c r="G45" i="29"/>
  <c r="G44" i="29"/>
  <c r="G51" i="29"/>
  <c r="G32" i="29"/>
  <c r="L21" i="11"/>
  <c r="H7" i="10"/>
  <c r="L34" i="10"/>
  <c r="L40" i="10"/>
  <c r="G6" i="4"/>
  <c r="G5" i="4"/>
  <c r="K42" i="4"/>
  <c r="K43" i="4"/>
  <c r="D145" i="2"/>
  <c r="E145" i="2"/>
  <c r="F145" i="2"/>
  <c r="G145" i="2"/>
  <c r="H145" i="2"/>
  <c r="J145" i="2" l="1"/>
  <c r="D54" i="2" l="1"/>
  <c r="E54" i="2"/>
  <c r="F54" i="2"/>
  <c r="G54" i="2"/>
  <c r="H54" i="2"/>
  <c r="K8" i="2"/>
  <c r="D114" i="2"/>
  <c r="E114" i="2"/>
  <c r="F114" i="2"/>
  <c r="G114" i="2"/>
  <c r="H114" i="2"/>
  <c r="D25" i="2"/>
  <c r="E25" i="2"/>
  <c r="F25" i="2"/>
  <c r="G25" i="2"/>
  <c r="H25" i="2"/>
  <c r="J71" i="10"/>
  <c r="J74" i="10" s="1"/>
  <c r="I71" i="10"/>
  <c r="I74" i="10" s="1"/>
  <c r="H52" i="8"/>
  <c r="H54" i="8" s="1"/>
  <c r="I52" i="8"/>
  <c r="I54" i="8" s="1"/>
  <c r="G52" i="8"/>
  <c r="G54" i="8" s="1"/>
  <c r="H160" i="8"/>
  <c r="H162" i="8" s="1"/>
  <c r="I160" i="8"/>
  <c r="I162" i="8" s="1"/>
  <c r="G160" i="8"/>
  <c r="G162" i="8" s="1"/>
  <c r="J22" i="4"/>
  <c r="J21" i="4"/>
  <c r="J15" i="4"/>
  <c r="J16" i="4"/>
  <c r="J17" i="4"/>
  <c r="L22" i="25"/>
  <c r="D35" i="2"/>
  <c r="F35" i="2"/>
  <c r="G35" i="2"/>
  <c r="H35" i="2"/>
  <c r="D28" i="2"/>
  <c r="E28" i="2"/>
  <c r="F28" i="2"/>
  <c r="G28" i="2"/>
  <c r="H28" i="2"/>
  <c r="D29" i="2"/>
  <c r="E29" i="2"/>
  <c r="F29" i="2"/>
  <c r="G29" i="2"/>
  <c r="H29" i="2"/>
  <c r="D30" i="2"/>
  <c r="E30" i="2"/>
  <c r="F30" i="2"/>
  <c r="G30" i="2"/>
  <c r="H30" i="2"/>
  <c r="D215" i="11"/>
  <c r="D216" i="11" s="1"/>
  <c r="L196" i="11"/>
  <c r="K203" i="11"/>
  <c r="K202" i="11"/>
  <c r="D198" i="11"/>
  <c r="D199" i="11" s="1"/>
  <c r="D200" i="11" s="1"/>
  <c r="D177" i="11"/>
  <c r="D178" i="11" s="1"/>
  <c r="K186" i="11"/>
  <c r="K170" i="11"/>
  <c r="K169" i="11"/>
  <c r="K168" i="11"/>
  <c r="K167" i="11"/>
  <c r="K166" i="11"/>
  <c r="K165" i="11"/>
  <c r="K164" i="11"/>
  <c r="K163" i="11"/>
  <c r="K160" i="11"/>
  <c r="K159" i="11"/>
  <c r="K158" i="11"/>
  <c r="K157" i="11"/>
  <c r="K156" i="11"/>
  <c r="K155" i="11"/>
  <c r="K154" i="11"/>
  <c r="K153" i="11"/>
  <c r="K150" i="11"/>
  <c r="K149" i="11"/>
  <c r="K147" i="11"/>
  <c r="K146" i="11"/>
  <c r="K145" i="11"/>
  <c r="K144" i="11"/>
  <c r="K143" i="11"/>
  <c r="K142" i="11"/>
  <c r="K139" i="11"/>
  <c r="K138" i="11"/>
  <c r="K137" i="11"/>
  <c r="K136" i="11"/>
  <c r="K135" i="11"/>
  <c r="K134" i="11"/>
  <c r="K133" i="11"/>
  <c r="K132" i="11"/>
  <c r="K115" i="11"/>
  <c r="K114" i="11"/>
  <c r="K113" i="11"/>
  <c r="K112" i="11"/>
  <c r="K50" i="11"/>
  <c r="K62" i="11"/>
  <c r="K56" i="11"/>
  <c r="K44" i="11"/>
  <c r="K38" i="11"/>
  <c r="K32" i="11"/>
  <c r="L19" i="11"/>
  <c r="H3" i="11" s="1"/>
  <c r="K12" i="2" l="1"/>
  <c r="L145" i="2" s="1"/>
  <c r="K145" i="2"/>
  <c r="J25" i="2"/>
  <c r="K25" i="2" s="1"/>
  <c r="J54" i="2"/>
  <c r="L54" i="2" s="1"/>
  <c r="J114" i="2"/>
  <c r="K114" i="2" s="1"/>
  <c r="J35" i="2"/>
  <c r="K35" i="2" s="1"/>
  <c r="J30" i="2"/>
  <c r="K30" i="2" s="1"/>
  <c r="J29" i="2"/>
  <c r="K29" i="2" s="1"/>
  <c r="J28" i="2"/>
  <c r="K28" i="2" s="1"/>
  <c r="L131" i="11"/>
  <c r="L111" i="11"/>
  <c r="L109" i="11" s="1"/>
  <c r="K54" i="2" l="1"/>
  <c r="L48" i="10"/>
  <c r="L28" i="10"/>
  <c r="L22" i="10"/>
  <c r="L32" i="9"/>
  <c r="L82" i="8"/>
  <c r="L76" i="8"/>
  <c r="L70" i="8"/>
  <c r="L64" i="8"/>
  <c r="L58" i="8"/>
  <c r="L24" i="8"/>
  <c r="L17" i="8"/>
  <c r="L50" i="6"/>
  <c r="L56" i="6"/>
  <c r="L47" i="5"/>
  <c r="E17" i="2"/>
  <c r="F17" i="2"/>
  <c r="G17" i="2"/>
  <c r="H17" i="2"/>
  <c r="D17" i="2"/>
  <c r="D21" i="2"/>
  <c r="D16" i="2"/>
  <c r="H27" i="2"/>
  <c r="G27" i="2"/>
  <c r="F27" i="2"/>
  <c r="E27" i="2"/>
  <c r="D27" i="2"/>
  <c r="J14" i="4"/>
  <c r="E164" i="2"/>
  <c r="F164" i="2"/>
  <c r="G164" i="2"/>
  <c r="H164" i="2"/>
  <c r="J4" i="35"/>
  <c r="E154" i="2"/>
  <c r="F154" i="2"/>
  <c r="G154" i="2"/>
  <c r="H154" i="2"/>
  <c r="D153" i="2"/>
  <c r="J11" i="32"/>
  <c r="J12" i="32"/>
  <c r="J15" i="32"/>
  <c r="J16" i="32"/>
  <c r="D157" i="2"/>
  <c r="E157" i="2"/>
  <c r="F157" i="2"/>
  <c r="G157" i="2"/>
  <c r="H157" i="2"/>
  <c r="D158" i="2"/>
  <c r="E158" i="2"/>
  <c r="F158" i="2"/>
  <c r="G158" i="2"/>
  <c r="H158" i="2"/>
  <c r="J18" i="32"/>
  <c r="E160" i="2"/>
  <c r="F160" i="2"/>
  <c r="G160" i="2"/>
  <c r="H160" i="2"/>
  <c r="E151" i="2"/>
  <c r="F151" i="2"/>
  <c r="G151" i="2"/>
  <c r="E152" i="2"/>
  <c r="F152" i="2"/>
  <c r="G152" i="2"/>
  <c r="H152" i="2"/>
  <c r="E153" i="2"/>
  <c r="F153" i="2"/>
  <c r="G153" i="2"/>
  <c r="H153" i="2"/>
  <c r="E155" i="2"/>
  <c r="F155" i="2"/>
  <c r="G155" i="2"/>
  <c r="H155" i="2"/>
  <c r="E156" i="2"/>
  <c r="F156" i="2"/>
  <c r="G156" i="2"/>
  <c r="H156" i="2"/>
  <c r="E159" i="2"/>
  <c r="F159" i="2"/>
  <c r="G159" i="2"/>
  <c r="H159" i="2"/>
  <c r="E161" i="2"/>
  <c r="F161" i="2"/>
  <c r="G161" i="2"/>
  <c r="H161" i="2"/>
  <c r="D155" i="2"/>
  <c r="D151" i="2"/>
  <c r="K155" i="32"/>
  <c r="L155" i="32" s="1"/>
  <c r="L157" i="32" s="1"/>
  <c r="K126" i="32"/>
  <c r="L126" i="32" s="1"/>
  <c r="K114" i="32"/>
  <c r="K112" i="32"/>
  <c r="K111" i="32"/>
  <c r="K110" i="32"/>
  <c r="K109" i="32"/>
  <c r="K108" i="32"/>
  <c r="K107" i="32"/>
  <c r="K106" i="32"/>
  <c r="K105" i="32"/>
  <c r="K104" i="32"/>
  <c r="D99" i="32"/>
  <c r="K91" i="32"/>
  <c r="K90" i="32"/>
  <c r="K89" i="32"/>
  <c r="K88" i="32"/>
  <c r="K87" i="32"/>
  <c r="K86" i="32"/>
  <c r="K85" i="32"/>
  <c r="K84" i="32"/>
  <c r="K83" i="32"/>
  <c r="K82" i="32"/>
  <c r="K81" i="32"/>
  <c r="K80" i="32"/>
  <c r="K79" i="32"/>
  <c r="K78" i="32"/>
  <c r="K77" i="32"/>
  <c r="K76" i="32"/>
  <c r="C75" i="32"/>
  <c r="K73" i="32"/>
  <c r="K72" i="32"/>
  <c r="K71" i="32"/>
  <c r="K70" i="32"/>
  <c r="J19" i="32"/>
  <c r="J17" i="32"/>
  <c r="J14" i="32"/>
  <c r="J13" i="32"/>
  <c r="J10" i="32"/>
  <c r="J9" i="32"/>
  <c r="E144" i="2"/>
  <c r="F144" i="2"/>
  <c r="G144" i="2"/>
  <c r="H144" i="2"/>
  <c r="E146" i="2"/>
  <c r="F146" i="2"/>
  <c r="G146" i="2"/>
  <c r="H146" i="2"/>
  <c r="J10" i="29"/>
  <c r="J9" i="29"/>
  <c r="J8" i="29"/>
  <c r="E136" i="2"/>
  <c r="F136" i="2"/>
  <c r="G136" i="2"/>
  <c r="E137" i="2"/>
  <c r="F137" i="2"/>
  <c r="G137" i="2"/>
  <c r="D137" i="2"/>
  <c r="D136" i="2"/>
  <c r="J7" i="20"/>
  <c r="J6" i="20"/>
  <c r="E121" i="2"/>
  <c r="F121" i="2"/>
  <c r="G121" i="2"/>
  <c r="H121" i="2"/>
  <c r="D121" i="2"/>
  <c r="G91" i="12"/>
  <c r="G90" i="12"/>
  <c r="G89" i="12"/>
  <c r="G87" i="12"/>
  <c r="G86" i="12"/>
  <c r="G85" i="12"/>
  <c r="G83" i="12"/>
  <c r="G82" i="12"/>
  <c r="G81" i="12"/>
  <c r="G80" i="12"/>
  <c r="G71" i="12"/>
  <c r="G68" i="12"/>
  <c r="G65" i="12"/>
  <c r="G64" i="12"/>
  <c r="G63" i="12"/>
  <c r="G62" i="12"/>
  <c r="G61" i="12"/>
  <c r="G59" i="12"/>
  <c r="G55" i="12"/>
  <c r="G53" i="12"/>
  <c r="G52" i="12"/>
  <c r="G51" i="12"/>
  <c r="E80" i="2"/>
  <c r="F80" i="2"/>
  <c r="G80" i="2"/>
  <c r="H80" i="2"/>
  <c r="D80" i="2"/>
  <c r="K97" i="4"/>
  <c r="L97" i="4" s="1"/>
  <c r="F19" i="4" s="1"/>
  <c r="K94" i="4"/>
  <c r="L94" i="4" s="1"/>
  <c r="K93" i="4"/>
  <c r="L93" i="4" s="1"/>
  <c r="H19" i="4" s="1"/>
  <c r="L74" i="4"/>
  <c r="E76" i="2"/>
  <c r="F76" i="2"/>
  <c r="G76" i="2"/>
  <c r="D76" i="2"/>
  <c r="E77" i="2"/>
  <c r="F77" i="2"/>
  <c r="G77" i="2"/>
  <c r="D77" i="2"/>
  <c r="G75" i="2"/>
  <c r="H75" i="2"/>
  <c r="D75" i="2"/>
  <c r="E74" i="2"/>
  <c r="F74" i="2"/>
  <c r="G74" i="2"/>
  <c r="D74" i="2"/>
  <c r="E73" i="2"/>
  <c r="G73" i="2"/>
  <c r="D73" i="2"/>
  <c r="J17" i="2" l="1"/>
  <c r="K17" i="2" s="1"/>
  <c r="J27" i="2"/>
  <c r="K27" i="2" s="1"/>
  <c r="K60" i="32"/>
  <c r="J154" i="2"/>
  <c r="K154" i="2" s="1"/>
  <c r="J164" i="2"/>
  <c r="K164" i="2" s="1"/>
  <c r="J153" i="2"/>
  <c r="K153" i="2" s="1"/>
  <c r="J158" i="2"/>
  <c r="K158" i="2" s="1"/>
  <c r="J157" i="2"/>
  <c r="L96" i="32"/>
  <c r="K59" i="32"/>
  <c r="J160" i="2"/>
  <c r="K160" i="2" s="1"/>
  <c r="J159" i="2"/>
  <c r="J121" i="2"/>
  <c r="K121" i="2" s="1"/>
  <c r="L59" i="32"/>
  <c r="G56" i="12"/>
  <c r="G72" i="12" s="1"/>
  <c r="H74" i="12" s="1"/>
  <c r="H92" i="12"/>
  <c r="J80" i="2"/>
  <c r="K80" i="2" s="1"/>
  <c r="H93" i="12" l="1"/>
  <c r="H95" i="12" s="1"/>
  <c r="K157" i="2"/>
  <c r="H75" i="12" l="1"/>
  <c r="H77" i="12" s="1"/>
  <c r="D43" i="2"/>
  <c r="E43" i="2"/>
  <c r="F43" i="2"/>
  <c r="G43" i="2"/>
  <c r="H43" i="2"/>
  <c r="J43" i="2" l="1"/>
  <c r="K43" i="2" s="1"/>
  <c r="D165" i="2"/>
  <c r="E165" i="2"/>
  <c r="F165" i="2"/>
  <c r="G165" i="2"/>
  <c r="H165" i="2"/>
  <c r="G163" i="2"/>
  <c r="F163" i="2"/>
  <c r="E163" i="2"/>
  <c r="D163" i="2"/>
  <c r="J5" i="35"/>
  <c r="K13" i="35"/>
  <c r="K12" i="35"/>
  <c r="K11" i="35"/>
  <c r="J3" i="35"/>
  <c r="D149" i="2"/>
  <c r="E149" i="2"/>
  <c r="F149" i="2"/>
  <c r="G149" i="2"/>
  <c r="D150" i="2"/>
  <c r="E150" i="2"/>
  <c r="F150" i="2"/>
  <c r="G150" i="2"/>
  <c r="H148" i="2"/>
  <c r="G148" i="2"/>
  <c r="F148" i="2"/>
  <c r="E148" i="2"/>
  <c r="D148" i="2"/>
  <c r="K49" i="32"/>
  <c r="K48" i="32"/>
  <c r="J8" i="32"/>
  <c r="J7" i="32"/>
  <c r="J6" i="32"/>
  <c r="J5" i="32"/>
  <c r="J4" i="32"/>
  <c r="J3" i="32"/>
  <c r="H140" i="2"/>
  <c r="D140" i="2"/>
  <c r="E140" i="2"/>
  <c r="F140" i="2"/>
  <c r="G140" i="2"/>
  <c r="D141" i="2"/>
  <c r="E141" i="2"/>
  <c r="F141" i="2"/>
  <c r="G141" i="2"/>
  <c r="H141" i="2"/>
  <c r="E142" i="2"/>
  <c r="F142" i="2"/>
  <c r="G142" i="2"/>
  <c r="H142" i="2"/>
  <c r="D143" i="2"/>
  <c r="E143" i="2"/>
  <c r="F143" i="2"/>
  <c r="G143" i="2"/>
  <c r="H143" i="2"/>
  <c r="G139" i="2"/>
  <c r="F139" i="2"/>
  <c r="E139" i="2"/>
  <c r="D139" i="2"/>
  <c r="J7" i="29"/>
  <c r="J5" i="29"/>
  <c r="J4" i="29"/>
  <c r="J3" i="29"/>
  <c r="E134" i="2"/>
  <c r="F134" i="2"/>
  <c r="G134" i="2"/>
  <c r="H134" i="2"/>
  <c r="E135" i="2"/>
  <c r="F135" i="2"/>
  <c r="G135" i="2"/>
  <c r="H135" i="2"/>
  <c r="G133" i="2"/>
  <c r="F133" i="2"/>
  <c r="E133" i="2"/>
  <c r="D133" i="2"/>
  <c r="H21" i="20"/>
  <c r="J5" i="20"/>
  <c r="J4" i="20"/>
  <c r="J3" i="20"/>
  <c r="F71" i="20"/>
  <c r="F72" i="20" s="1"/>
  <c r="G69" i="20"/>
  <c r="G68" i="20"/>
  <c r="G67" i="20"/>
  <c r="G66" i="20"/>
  <c r="G65" i="20"/>
  <c r="G64" i="20"/>
  <c r="G61" i="20"/>
  <c r="G60" i="20"/>
  <c r="G59" i="20"/>
  <c r="G58" i="20"/>
  <c r="G57" i="20"/>
  <c r="G56" i="20"/>
  <c r="G55" i="20"/>
  <c r="G52" i="20"/>
  <c r="G51" i="20"/>
  <c r="G50" i="20"/>
  <c r="G49" i="20"/>
  <c r="G46" i="20"/>
  <c r="G45" i="20"/>
  <c r="G44" i="20"/>
  <c r="G43" i="20"/>
  <c r="G42" i="20"/>
  <c r="G41" i="20"/>
  <c r="G38" i="20"/>
  <c r="G37" i="20"/>
  <c r="G36" i="20"/>
  <c r="G35" i="20"/>
  <c r="G34" i="20"/>
  <c r="G31" i="20"/>
  <c r="G30" i="20"/>
  <c r="G29" i="20"/>
  <c r="G28" i="20"/>
  <c r="G27" i="20"/>
  <c r="G26" i="20"/>
  <c r="G53" i="29"/>
  <c r="G52" i="29"/>
  <c r="G50" i="29"/>
  <c r="G49" i="29"/>
  <c r="G41" i="29"/>
  <c r="G40" i="29"/>
  <c r="G39" i="29"/>
  <c r="G38" i="29"/>
  <c r="G37" i="29"/>
  <c r="G36" i="29"/>
  <c r="G35" i="29"/>
  <c r="G34" i="29"/>
  <c r="G33" i="29"/>
  <c r="G31" i="29"/>
  <c r="H131" i="2"/>
  <c r="G131" i="2"/>
  <c r="F131" i="2"/>
  <c r="E131" i="2"/>
  <c r="D131" i="2"/>
  <c r="J3" i="17"/>
  <c r="J2" i="17" s="1"/>
  <c r="G129" i="2"/>
  <c r="F129" i="2"/>
  <c r="J3" i="27"/>
  <c r="J2" i="27" s="1"/>
  <c r="D124" i="2"/>
  <c r="E124" i="2"/>
  <c r="F124" i="2"/>
  <c r="G124" i="2"/>
  <c r="H124" i="2"/>
  <c r="D125" i="2"/>
  <c r="E125" i="2"/>
  <c r="F125" i="2"/>
  <c r="G125" i="2"/>
  <c r="H125" i="2"/>
  <c r="D126" i="2"/>
  <c r="E126" i="2"/>
  <c r="F126" i="2"/>
  <c r="G126" i="2"/>
  <c r="H126" i="2"/>
  <c r="D127" i="2"/>
  <c r="E127" i="2"/>
  <c r="F127" i="2"/>
  <c r="G127" i="2"/>
  <c r="H123" i="2"/>
  <c r="G123" i="2"/>
  <c r="F123" i="2"/>
  <c r="E123" i="2"/>
  <c r="D123" i="2"/>
  <c r="J7" i="24"/>
  <c r="J6" i="24"/>
  <c r="J5" i="24"/>
  <c r="J4" i="24"/>
  <c r="J3" i="24"/>
  <c r="D120" i="2"/>
  <c r="E120" i="2"/>
  <c r="F120" i="2"/>
  <c r="G120" i="2"/>
  <c r="H120" i="2"/>
  <c r="H119" i="2"/>
  <c r="G119" i="2"/>
  <c r="F119" i="2"/>
  <c r="E119" i="2"/>
  <c r="D119" i="2"/>
  <c r="J4" i="26"/>
  <c r="J3" i="26"/>
  <c r="D113" i="2"/>
  <c r="E113" i="2"/>
  <c r="F113" i="2"/>
  <c r="G113" i="2"/>
  <c r="H113" i="2"/>
  <c r="D115" i="2"/>
  <c r="E115" i="2"/>
  <c r="F115" i="2"/>
  <c r="G115" i="2"/>
  <c r="H115" i="2"/>
  <c r="D116" i="2"/>
  <c r="E116" i="2"/>
  <c r="F116" i="2"/>
  <c r="G116" i="2"/>
  <c r="H116" i="2"/>
  <c r="D117" i="2"/>
  <c r="E117" i="2"/>
  <c r="F117" i="2"/>
  <c r="G117" i="2"/>
  <c r="H117" i="2"/>
  <c r="H112" i="2"/>
  <c r="G112" i="2"/>
  <c r="F112" i="2"/>
  <c r="J8" i="13"/>
  <c r="J7" i="13"/>
  <c r="J6" i="13"/>
  <c r="J5" i="13"/>
  <c r="J4" i="13"/>
  <c r="J3" i="13"/>
  <c r="D101" i="2"/>
  <c r="E101" i="2"/>
  <c r="F101" i="2"/>
  <c r="G101" i="2"/>
  <c r="H101" i="2"/>
  <c r="D102" i="2"/>
  <c r="G102" i="2"/>
  <c r="H102" i="2"/>
  <c r="D103" i="2"/>
  <c r="E103" i="2"/>
  <c r="F103" i="2"/>
  <c r="G103" i="2"/>
  <c r="H103" i="2"/>
  <c r="E104" i="2"/>
  <c r="F104" i="2"/>
  <c r="G104" i="2"/>
  <c r="H104" i="2"/>
  <c r="E105" i="2"/>
  <c r="F105" i="2"/>
  <c r="G105" i="2"/>
  <c r="H105" i="2"/>
  <c r="G106" i="2"/>
  <c r="H106" i="2"/>
  <c r="D107" i="2"/>
  <c r="E107" i="2"/>
  <c r="F107" i="2"/>
  <c r="G107" i="2"/>
  <c r="H107" i="2"/>
  <c r="E108" i="2"/>
  <c r="F108" i="2"/>
  <c r="G108" i="2"/>
  <c r="H108" i="2"/>
  <c r="D109" i="2"/>
  <c r="E109" i="2"/>
  <c r="F109" i="2"/>
  <c r="G109" i="2"/>
  <c r="H109" i="2"/>
  <c r="D110" i="2"/>
  <c r="E110" i="2"/>
  <c r="F110" i="2"/>
  <c r="G110" i="2"/>
  <c r="H110" i="2"/>
  <c r="G100" i="2"/>
  <c r="J13" i="12"/>
  <c r="J12" i="12"/>
  <c r="J11" i="12"/>
  <c r="J10" i="12"/>
  <c r="J9" i="12"/>
  <c r="J8" i="12"/>
  <c r="J7" i="12"/>
  <c r="J6" i="12"/>
  <c r="J5" i="12"/>
  <c r="J4" i="12"/>
  <c r="E89" i="2"/>
  <c r="F89" i="2"/>
  <c r="G89" i="2"/>
  <c r="H89" i="2"/>
  <c r="E90" i="2"/>
  <c r="F90" i="2"/>
  <c r="G90" i="2"/>
  <c r="H90" i="2"/>
  <c r="D91" i="2"/>
  <c r="E91" i="2"/>
  <c r="F91" i="2"/>
  <c r="G91" i="2"/>
  <c r="H91" i="2"/>
  <c r="D92" i="2"/>
  <c r="E92" i="2"/>
  <c r="F92" i="2"/>
  <c r="G92" i="2"/>
  <c r="H92" i="2"/>
  <c r="E93" i="2"/>
  <c r="F93" i="2"/>
  <c r="G93" i="2"/>
  <c r="H93" i="2"/>
  <c r="D94" i="2"/>
  <c r="E94" i="2"/>
  <c r="F94" i="2"/>
  <c r="G94" i="2"/>
  <c r="H94" i="2"/>
  <c r="E95" i="2"/>
  <c r="F95" i="2"/>
  <c r="G95" i="2"/>
  <c r="H95" i="2"/>
  <c r="E96" i="2"/>
  <c r="F96" i="2"/>
  <c r="G96" i="2"/>
  <c r="H96" i="2"/>
  <c r="E97" i="2"/>
  <c r="F97" i="2"/>
  <c r="G97" i="2"/>
  <c r="H97" i="2"/>
  <c r="D98" i="2"/>
  <c r="E98" i="2"/>
  <c r="F98" i="2"/>
  <c r="G98" i="2"/>
  <c r="H88" i="2"/>
  <c r="G88" i="2"/>
  <c r="F88" i="2"/>
  <c r="E88" i="2"/>
  <c r="D88" i="2"/>
  <c r="K105" i="11"/>
  <c r="K104" i="11"/>
  <c r="K103" i="11"/>
  <c r="K102" i="11"/>
  <c r="K99" i="11"/>
  <c r="K98" i="11"/>
  <c r="K97" i="11"/>
  <c r="K96" i="11"/>
  <c r="K93" i="11"/>
  <c r="K92" i="11"/>
  <c r="K91" i="11"/>
  <c r="K90" i="11"/>
  <c r="K87" i="11"/>
  <c r="K86" i="11"/>
  <c r="K85" i="11"/>
  <c r="K84" i="11"/>
  <c r="K83" i="11"/>
  <c r="K80" i="11"/>
  <c r="K79" i="11"/>
  <c r="K78" i="11"/>
  <c r="K77" i="11"/>
  <c r="K76" i="11"/>
  <c r="K69" i="11"/>
  <c r="K68" i="11"/>
  <c r="K67" i="11"/>
  <c r="K66" i="11"/>
  <c r="K63" i="11"/>
  <c r="K61" i="11"/>
  <c r="K60" i="11"/>
  <c r="K57" i="11"/>
  <c r="K55" i="11"/>
  <c r="K54" i="11"/>
  <c r="K51" i="11"/>
  <c r="K49" i="11"/>
  <c r="K48" i="11"/>
  <c r="K45" i="11"/>
  <c r="K43" i="11"/>
  <c r="K42" i="11"/>
  <c r="K39" i="11"/>
  <c r="K37" i="11"/>
  <c r="K36" i="11"/>
  <c r="K33" i="11"/>
  <c r="K31" i="11"/>
  <c r="K30" i="11"/>
  <c r="J13" i="11"/>
  <c r="J12" i="11"/>
  <c r="J10" i="11"/>
  <c r="J9" i="11"/>
  <c r="J7" i="11"/>
  <c r="J6" i="11"/>
  <c r="J3" i="11"/>
  <c r="E81" i="2"/>
  <c r="F81" i="2"/>
  <c r="G81" i="2"/>
  <c r="D82" i="2"/>
  <c r="E82" i="2"/>
  <c r="F82" i="2"/>
  <c r="G82" i="2"/>
  <c r="H82" i="2"/>
  <c r="D83" i="2"/>
  <c r="E83" i="2"/>
  <c r="F83" i="2"/>
  <c r="G83" i="2"/>
  <c r="H83" i="2"/>
  <c r="D84" i="2"/>
  <c r="E84" i="2"/>
  <c r="F84" i="2"/>
  <c r="G84" i="2"/>
  <c r="H84" i="2"/>
  <c r="D85" i="2"/>
  <c r="G85" i="2"/>
  <c r="H85" i="2"/>
  <c r="E86" i="2"/>
  <c r="F86" i="2"/>
  <c r="G86" i="2"/>
  <c r="H86" i="2"/>
  <c r="H79" i="2"/>
  <c r="G79" i="2"/>
  <c r="E79" i="2"/>
  <c r="D79" i="2"/>
  <c r="J10" i="10"/>
  <c r="J9" i="10"/>
  <c r="J8" i="10"/>
  <c r="J7" i="10"/>
  <c r="J6" i="10"/>
  <c r="J5" i="10"/>
  <c r="J3" i="10"/>
  <c r="J10" i="9"/>
  <c r="D71" i="2"/>
  <c r="E71" i="2"/>
  <c r="F71" i="2"/>
  <c r="D72" i="2"/>
  <c r="E72" i="2"/>
  <c r="F72" i="2"/>
  <c r="G72" i="2"/>
  <c r="D70" i="2"/>
  <c r="J9" i="9"/>
  <c r="J8" i="9"/>
  <c r="J7" i="9"/>
  <c r="J6" i="9"/>
  <c r="J5" i="9"/>
  <c r="J4" i="9"/>
  <c r="J3" i="9"/>
  <c r="J9" i="8"/>
  <c r="J10" i="8"/>
  <c r="J11" i="8"/>
  <c r="E64" i="2"/>
  <c r="F64" i="2"/>
  <c r="G64" i="2"/>
  <c r="H64" i="2"/>
  <c r="D65" i="2"/>
  <c r="E65" i="2"/>
  <c r="G65" i="2"/>
  <c r="D66" i="2"/>
  <c r="E66" i="2"/>
  <c r="F66" i="2"/>
  <c r="G66" i="2"/>
  <c r="H66" i="2"/>
  <c r="D67" i="2"/>
  <c r="E67" i="2"/>
  <c r="G67" i="2"/>
  <c r="E68" i="2"/>
  <c r="F68" i="2"/>
  <c r="G68" i="2"/>
  <c r="H68" i="2"/>
  <c r="G63" i="2"/>
  <c r="D63" i="2"/>
  <c r="J8" i="8"/>
  <c r="J7" i="8"/>
  <c r="J6" i="8"/>
  <c r="J5" i="8"/>
  <c r="J4" i="8"/>
  <c r="J3" i="8"/>
  <c r="D59" i="2"/>
  <c r="E59" i="2"/>
  <c r="F59" i="2"/>
  <c r="G59" i="2"/>
  <c r="H59" i="2"/>
  <c r="D60" i="2"/>
  <c r="E60" i="2"/>
  <c r="F60" i="2"/>
  <c r="G60" i="2"/>
  <c r="H60" i="2"/>
  <c r="D61" i="2"/>
  <c r="E61" i="2"/>
  <c r="F61" i="2"/>
  <c r="G61" i="2"/>
  <c r="H58" i="2"/>
  <c r="G58" i="2"/>
  <c r="E58" i="2"/>
  <c r="D58" i="2"/>
  <c r="J5" i="25"/>
  <c r="J6" i="25"/>
  <c r="J4" i="25"/>
  <c r="J3" i="25"/>
  <c r="D55" i="2"/>
  <c r="E55" i="2"/>
  <c r="G55" i="2"/>
  <c r="D56" i="2"/>
  <c r="E56" i="2"/>
  <c r="K79" i="6"/>
  <c r="K78" i="6"/>
  <c r="I51" i="6"/>
  <c r="K77" i="6"/>
  <c r="K76" i="6"/>
  <c r="K75" i="6"/>
  <c r="K74" i="6"/>
  <c r="K73" i="6"/>
  <c r="K72" i="6"/>
  <c r="K71" i="6"/>
  <c r="K70" i="6"/>
  <c r="K69" i="6"/>
  <c r="G63" i="6"/>
  <c r="G62" i="6"/>
  <c r="J5" i="6"/>
  <c r="J4" i="6"/>
  <c r="J3" i="6"/>
  <c r="D51" i="2"/>
  <c r="E51" i="2"/>
  <c r="F51" i="2"/>
  <c r="G51" i="2"/>
  <c r="D52" i="2"/>
  <c r="E52" i="2"/>
  <c r="G52" i="2"/>
  <c r="H52" i="2"/>
  <c r="G50" i="2"/>
  <c r="E50" i="2"/>
  <c r="D50" i="2"/>
  <c r="J5" i="5"/>
  <c r="J4" i="5"/>
  <c r="J3" i="5"/>
  <c r="D18" i="2"/>
  <c r="E18" i="2"/>
  <c r="F18" i="2"/>
  <c r="G18" i="2"/>
  <c r="H18" i="2"/>
  <c r="D19" i="2"/>
  <c r="E19" i="2"/>
  <c r="F19" i="2"/>
  <c r="G19" i="2"/>
  <c r="H19" i="2"/>
  <c r="D20" i="2"/>
  <c r="E20" i="2"/>
  <c r="F20" i="2"/>
  <c r="H20" i="2"/>
  <c r="E21" i="2"/>
  <c r="F21" i="2"/>
  <c r="G21" i="2"/>
  <c r="H21" i="2"/>
  <c r="D22" i="2"/>
  <c r="E22" i="2"/>
  <c r="F22" i="2"/>
  <c r="G22" i="2"/>
  <c r="H22" i="2"/>
  <c r="D23" i="2"/>
  <c r="E23" i="2"/>
  <c r="F23" i="2"/>
  <c r="G23" i="2"/>
  <c r="H23" i="2"/>
  <c r="D24" i="2"/>
  <c r="E24" i="2"/>
  <c r="F24" i="2"/>
  <c r="H24" i="2"/>
  <c r="D26" i="2"/>
  <c r="E26" i="2"/>
  <c r="F26" i="2"/>
  <c r="G26" i="2"/>
  <c r="H26" i="2"/>
  <c r="D31" i="2"/>
  <c r="F31" i="2"/>
  <c r="G31" i="2"/>
  <c r="H31" i="2"/>
  <c r="D32" i="2"/>
  <c r="F32" i="2"/>
  <c r="G32" i="2"/>
  <c r="H32" i="2"/>
  <c r="D33" i="2"/>
  <c r="E33" i="2"/>
  <c r="F33" i="2"/>
  <c r="G33" i="2"/>
  <c r="H33" i="2"/>
  <c r="D34" i="2"/>
  <c r="E34" i="2"/>
  <c r="F34" i="2"/>
  <c r="G34" i="2"/>
  <c r="H34" i="2"/>
  <c r="H16" i="2"/>
  <c r="G16" i="2"/>
  <c r="F16" i="2"/>
  <c r="H38" i="2"/>
  <c r="H39" i="2"/>
  <c r="H40" i="2"/>
  <c r="H41" i="2"/>
  <c r="H42" i="2"/>
  <c r="H44" i="2"/>
  <c r="H45" i="2"/>
  <c r="H46" i="2"/>
  <c r="H47" i="2"/>
  <c r="H48" i="2"/>
  <c r="G38" i="2"/>
  <c r="G39" i="2"/>
  <c r="G40" i="2"/>
  <c r="G41" i="2"/>
  <c r="G42" i="2"/>
  <c r="G44" i="2"/>
  <c r="G45" i="2"/>
  <c r="G46" i="2"/>
  <c r="G47" i="2"/>
  <c r="G48" i="2"/>
  <c r="F38" i="2"/>
  <c r="F39" i="2"/>
  <c r="F40" i="2"/>
  <c r="F41" i="2"/>
  <c r="F42" i="2"/>
  <c r="F44" i="2"/>
  <c r="F45" i="2"/>
  <c r="F46" i="2"/>
  <c r="F47" i="2"/>
  <c r="F48" i="2"/>
  <c r="H37" i="2"/>
  <c r="G37" i="2"/>
  <c r="F37" i="2"/>
  <c r="E38" i="2"/>
  <c r="E39" i="2"/>
  <c r="E40" i="2"/>
  <c r="E41" i="2"/>
  <c r="E42" i="2"/>
  <c r="E44" i="2"/>
  <c r="E45" i="2"/>
  <c r="E46" i="2"/>
  <c r="E47" i="2"/>
  <c r="E48" i="2"/>
  <c r="E37" i="2"/>
  <c r="D38" i="2"/>
  <c r="D39" i="2"/>
  <c r="D40" i="2"/>
  <c r="D41" i="2"/>
  <c r="D42" i="2"/>
  <c r="D44" i="2"/>
  <c r="D45" i="2"/>
  <c r="D46" i="2"/>
  <c r="D47" i="2"/>
  <c r="D48" i="2"/>
  <c r="D37" i="2"/>
  <c r="J14" i="3"/>
  <c r="J13" i="3"/>
  <c r="J12" i="3"/>
  <c r="J11" i="3"/>
  <c r="J10" i="3"/>
  <c r="J9" i="3"/>
  <c r="J8" i="3"/>
  <c r="J7" i="3"/>
  <c r="J6" i="3"/>
  <c r="J5" i="3"/>
  <c r="J4" i="3"/>
  <c r="J3" i="3"/>
  <c r="K67" i="4"/>
  <c r="K66" i="4"/>
  <c r="K90" i="4"/>
  <c r="L90" i="4" s="1"/>
  <c r="K73" i="4"/>
  <c r="L73" i="4" s="1"/>
  <c r="K60" i="4"/>
  <c r="K61" i="4"/>
  <c r="K55" i="4"/>
  <c r="F81" i="6" l="1"/>
  <c r="F82" i="6" s="1"/>
  <c r="L88" i="4"/>
  <c r="E19" i="4"/>
  <c r="E32" i="2" s="1"/>
  <c r="J32" i="2" s="1"/>
  <c r="L66" i="4"/>
  <c r="G11" i="4" s="1"/>
  <c r="G24" i="2" s="1"/>
  <c r="G64" i="6"/>
  <c r="J2" i="26"/>
  <c r="J2" i="35"/>
  <c r="J2" i="20"/>
  <c r="J2" i="32"/>
  <c r="L48" i="32"/>
  <c r="J2" i="9"/>
  <c r="J2" i="10"/>
  <c r="J2" i="8"/>
  <c r="J23" i="2"/>
  <c r="K23" i="2" s="1"/>
  <c r="J105" i="2"/>
  <c r="K105" i="2" s="1"/>
  <c r="J151" i="2"/>
  <c r="K151" i="2" s="1"/>
  <c r="G54" i="29"/>
  <c r="G55" i="29" s="1"/>
  <c r="G71" i="20"/>
  <c r="G72" i="20" s="1"/>
  <c r="F73" i="20"/>
  <c r="J2" i="24"/>
  <c r="J2" i="13"/>
  <c r="L101" i="11"/>
  <c r="L82" i="11"/>
  <c r="L95" i="11"/>
  <c r="L35" i="11"/>
  <c r="L59" i="11"/>
  <c r="L65" i="11"/>
  <c r="L75" i="11"/>
  <c r="L89" i="11"/>
  <c r="L47" i="11"/>
  <c r="L29" i="11"/>
  <c r="L41" i="11"/>
  <c r="L53" i="11"/>
  <c r="J75" i="2"/>
  <c r="K75" i="2" s="1"/>
  <c r="J2" i="25"/>
  <c r="K80" i="6"/>
  <c r="J2" i="6"/>
  <c r="J2" i="5"/>
  <c r="J2" i="3"/>
  <c r="J188" i="2"/>
  <c r="B176" i="2"/>
  <c r="B175" i="2"/>
  <c r="B174" i="2"/>
  <c r="B173" i="2"/>
  <c r="G65" i="6" l="1"/>
  <c r="G66" i="6" s="1"/>
  <c r="L73" i="11"/>
  <c r="D5" i="11" s="1"/>
  <c r="L27" i="11"/>
  <c r="D4" i="11" s="1"/>
  <c r="K81" i="6"/>
  <c r="K82" i="6" s="1"/>
  <c r="I57" i="6" s="1"/>
  <c r="K32" i="2"/>
  <c r="G56" i="29"/>
  <c r="D6" i="29" s="1"/>
  <c r="G73" i="20"/>
  <c r="K180" i="2"/>
  <c r="J168" i="2"/>
  <c r="K168" i="2" s="1"/>
  <c r="J167" i="2"/>
  <c r="J165" i="2"/>
  <c r="J163" i="2"/>
  <c r="J155" i="2"/>
  <c r="K155" i="2" s="1"/>
  <c r="J156" i="2"/>
  <c r="K156" i="2" s="1"/>
  <c r="K159" i="2"/>
  <c r="J161" i="2"/>
  <c r="K161" i="2" s="1"/>
  <c r="J152" i="2"/>
  <c r="J149" i="2"/>
  <c r="K149" i="2" s="1"/>
  <c r="J150" i="2"/>
  <c r="K150" i="2" s="1"/>
  <c r="J148" i="2"/>
  <c r="K148" i="2" s="1"/>
  <c r="J146" i="2"/>
  <c r="J144" i="2"/>
  <c r="K144" i="2" s="1"/>
  <c r="J137" i="2"/>
  <c r="K137" i="2" s="1"/>
  <c r="J136" i="2"/>
  <c r="J131" i="2"/>
  <c r="K131" i="2" s="1"/>
  <c r="J120" i="2"/>
  <c r="K120" i="2" s="1"/>
  <c r="J116" i="2"/>
  <c r="K116" i="2" s="1"/>
  <c r="J117" i="2"/>
  <c r="K117" i="2" s="1"/>
  <c r="J103" i="2"/>
  <c r="K103" i="2" s="1"/>
  <c r="J104" i="2"/>
  <c r="K104" i="2" s="1"/>
  <c r="J106" i="2"/>
  <c r="K106" i="2" s="1"/>
  <c r="J107" i="2"/>
  <c r="K107" i="2" s="1"/>
  <c r="J108" i="2"/>
  <c r="K108" i="2" s="1"/>
  <c r="J109" i="2"/>
  <c r="K109" i="2" s="1"/>
  <c r="J110" i="2"/>
  <c r="K110" i="2" s="1"/>
  <c r="J95" i="2"/>
  <c r="K95" i="2" s="1"/>
  <c r="J97" i="2"/>
  <c r="J98" i="2"/>
  <c r="K98" i="2" s="1"/>
  <c r="J86" i="2"/>
  <c r="K86" i="2" s="1"/>
  <c r="J76" i="2"/>
  <c r="K76" i="2" s="1"/>
  <c r="J77" i="2"/>
  <c r="K77" i="2" s="1"/>
  <c r="J65" i="2"/>
  <c r="K65" i="2" s="1"/>
  <c r="J66" i="2"/>
  <c r="K66" i="2" s="1"/>
  <c r="J67" i="2"/>
  <c r="K67" i="2" s="1"/>
  <c r="J68" i="2"/>
  <c r="K68" i="2" s="1"/>
  <c r="J59" i="2"/>
  <c r="J60" i="2"/>
  <c r="J61" i="2"/>
  <c r="J52" i="2"/>
  <c r="K52" i="2" s="1"/>
  <c r="J6" i="29" l="1"/>
  <c r="J2" i="29" s="1"/>
  <c r="D142" i="2"/>
  <c r="D89" i="2"/>
  <c r="J4" i="11"/>
  <c r="D90" i="2"/>
  <c r="J5" i="11"/>
  <c r="J166" i="2"/>
  <c r="J147" i="2"/>
  <c r="K147" i="2" s="1"/>
  <c r="K167" i="2"/>
  <c r="K146" i="2"/>
  <c r="J162" i="2"/>
  <c r="K165" i="2"/>
  <c r="K163" i="2"/>
  <c r="K152" i="2"/>
  <c r="K136" i="2"/>
  <c r="J130" i="2"/>
  <c r="K97" i="2"/>
  <c r="K61" i="2"/>
  <c r="K59" i="2"/>
  <c r="K60" i="2"/>
  <c r="K72" i="4"/>
  <c r="L72" i="4" s="1"/>
  <c r="K130" i="2" l="1"/>
  <c r="K122" i="11"/>
  <c r="G42" i="12" l="1"/>
  <c r="G40" i="12"/>
  <c r="K125" i="11" l="1"/>
  <c r="L162" i="11" l="1"/>
  <c r="L114" i="2" l="1"/>
  <c r="L35" i="2" l="1"/>
  <c r="L25" i="2"/>
  <c r="L29" i="2"/>
  <c r="L28" i="2"/>
  <c r="L30" i="2"/>
  <c r="L27" i="2"/>
  <c r="L17" i="2"/>
  <c r="L153" i="2"/>
  <c r="L154" i="2"/>
  <c r="L164" i="2"/>
  <c r="L157" i="2"/>
  <c r="L158" i="2"/>
  <c r="L160" i="2"/>
  <c r="L80" i="2"/>
  <c r="L121" i="2"/>
  <c r="L32" i="2"/>
  <c r="L43" i="2"/>
  <c r="L23" i="2"/>
  <c r="L151" i="2"/>
  <c r="L75" i="2"/>
  <c r="L105" i="2"/>
  <c r="L168" i="2"/>
  <c r="L167" i="2"/>
  <c r="L163" i="2"/>
  <c r="L165" i="2"/>
  <c r="L148" i="2"/>
  <c r="L155" i="2"/>
  <c r="L149" i="2"/>
  <c r="L147" i="2"/>
  <c r="L146" i="2"/>
  <c r="L150" i="2"/>
  <c r="L161" i="2"/>
  <c r="L152" i="2"/>
  <c r="L144" i="2"/>
  <c r="L156" i="2"/>
  <c r="L159" i="2"/>
  <c r="L137" i="2"/>
  <c r="L136" i="2"/>
  <c r="L120" i="2"/>
  <c r="L131" i="2"/>
  <c r="L130" i="2"/>
  <c r="L103" i="2"/>
  <c r="L117" i="2"/>
  <c r="L108" i="2"/>
  <c r="L106" i="2"/>
  <c r="L110" i="2"/>
  <c r="L109" i="2"/>
  <c r="L116" i="2"/>
  <c r="L104" i="2"/>
  <c r="L107" i="2"/>
  <c r="L98" i="2"/>
  <c r="L95" i="2"/>
  <c r="L97" i="2"/>
  <c r="L65" i="2"/>
  <c r="L52" i="2"/>
  <c r="L60" i="2"/>
  <c r="L86" i="2"/>
  <c r="L68" i="2"/>
  <c r="L59" i="2"/>
  <c r="L77" i="2"/>
  <c r="L61" i="2"/>
  <c r="L67" i="2"/>
  <c r="L76" i="2"/>
  <c r="L66" i="2"/>
  <c r="I225" i="11"/>
  <c r="G92" i="8" l="1"/>
  <c r="K31" i="5" l="1"/>
  <c r="D179" i="11"/>
  <c r="G38" i="12" l="1"/>
  <c r="G36" i="12"/>
  <c r="G33" i="12"/>
  <c r="G31" i="12"/>
  <c r="G29" i="12"/>
  <c r="G27" i="12"/>
  <c r="G24" i="12"/>
  <c r="H43" i="12" l="1"/>
  <c r="G93" i="8"/>
  <c r="H44" i="12" l="1"/>
  <c r="H46" i="12" s="1"/>
  <c r="L21" i="12" s="1"/>
  <c r="L19" i="12" s="1"/>
  <c r="D3" i="12" s="1"/>
  <c r="G22" i="12"/>
  <c r="D100" i="2" l="1"/>
  <c r="J3" i="12"/>
  <c r="J2" i="12" s="1"/>
  <c r="J56" i="2"/>
  <c r="K42" i="5" l="1"/>
  <c r="D26" i="5"/>
  <c r="L141" i="11" l="1"/>
  <c r="L152" i="11"/>
  <c r="K227" i="11" l="1"/>
  <c r="K226" i="11"/>
  <c r="K183" i="11"/>
  <c r="G133" i="8" l="1"/>
  <c r="G128" i="8"/>
  <c r="G129" i="8" s="1"/>
  <c r="G121" i="8"/>
  <c r="G122" i="8" s="1"/>
  <c r="G106" i="8"/>
  <c r="G105" i="8"/>
  <c r="G104" i="8"/>
  <c r="G98" i="8"/>
  <c r="G95" i="8"/>
  <c r="G94" i="8"/>
  <c r="G91" i="8"/>
  <c r="G90" i="8"/>
  <c r="G89" i="8"/>
  <c r="J119" i="2"/>
  <c r="J118" i="2" s="1"/>
  <c r="G123" i="8" l="1"/>
  <c r="G124" i="8" s="1"/>
  <c r="G110" i="8"/>
  <c r="G111" i="8" s="1"/>
  <c r="G130" i="8"/>
  <c r="G99" i="8"/>
  <c r="G100" i="8" s="1"/>
  <c r="G101" i="8" l="1"/>
  <c r="G112" i="8"/>
  <c r="K84" i="4"/>
  <c r="G134" i="8" l="1"/>
  <c r="K179" i="2"/>
  <c r="K177" i="2"/>
  <c r="K174" i="2"/>
  <c r="K173" i="2"/>
  <c r="J180" i="2"/>
  <c r="J179" i="2"/>
  <c r="J178" i="2"/>
  <c r="J177" i="2"/>
  <c r="J176" i="2"/>
  <c r="J174" i="2"/>
  <c r="J173" i="2"/>
  <c r="G30" i="4"/>
  <c r="I29" i="4" s="1"/>
  <c r="J129" i="2"/>
  <c r="K41" i="6"/>
  <c r="G19" i="6"/>
  <c r="G18" i="6"/>
  <c r="K32" i="6"/>
  <c r="J48" i="2"/>
  <c r="J45" i="2"/>
  <c r="J44" i="2"/>
  <c r="J42" i="2"/>
  <c r="J40" i="2"/>
  <c r="J39" i="2"/>
  <c r="J38" i="2"/>
  <c r="J37" i="2"/>
  <c r="J21" i="2"/>
  <c r="J8" i="4"/>
  <c r="K83" i="4"/>
  <c r="E18" i="4" s="1"/>
  <c r="E31" i="2" s="1"/>
  <c r="K78" i="4"/>
  <c r="L78" i="4" s="1"/>
  <c r="K51" i="4"/>
  <c r="L51" i="4" s="1"/>
  <c r="G7" i="4" s="1"/>
  <c r="G20" i="2" s="1"/>
  <c r="J64" i="2"/>
  <c r="J63" i="2"/>
  <c r="J73" i="2"/>
  <c r="J74" i="2"/>
  <c r="J72" i="2"/>
  <c r="J71" i="2"/>
  <c r="J70" i="2"/>
  <c r="J94" i="2"/>
  <c r="K129" i="11"/>
  <c r="K128" i="11"/>
  <c r="K127" i="11"/>
  <c r="K126" i="11"/>
  <c r="K124" i="11"/>
  <c r="K123" i="11"/>
  <c r="K228" i="11"/>
  <c r="K225" i="11"/>
  <c r="L211" i="11" s="1"/>
  <c r="D11" i="11" s="1"/>
  <c r="K23" i="11"/>
  <c r="K187" i="11"/>
  <c r="K188" i="11"/>
  <c r="K182" i="11"/>
  <c r="L174" i="11" s="1"/>
  <c r="D8" i="11" s="1"/>
  <c r="J85" i="2"/>
  <c r="J84" i="2"/>
  <c r="J82" i="2"/>
  <c r="J81" i="2"/>
  <c r="J79" i="2"/>
  <c r="J102" i="2"/>
  <c r="J101" i="2"/>
  <c r="J100" i="2"/>
  <c r="J115" i="2"/>
  <c r="J113" i="2"/>
  <c r="J112" i="2"/>
  <c r="J127" i="2"/>
  <c r="J126" i="2"/>
  <c r="J125" i="2"/>
  <c r="J124" i="2"/>
  <c r="J123" i="2"/>
  <c r="J135" i="2"/>
  <c r="J134" i="2"/>
  <c r="J133" i="2"/>
  <c r="J143" i="2"/>
  <c r="J142" i="2"/>
  <c r="J140" i="2"/>
  <c r="J139" i="2"/>
  <c r="J58" i="2"/>
  <c r="J50" i="2"/>
  <c r="K30" i="6"/>
  <c r="K31" i="6"/>
  <c r="K33" i="6"/>
  <c r="K34" i="6"/>
  <c r="K35" i="6"/>
  <c r="K36" i="6"/>
  <c r="K37" i="6"/>
  <c r="K38" i="6"/>
  <c r="K39" i="6"/>
  <c r="K40" i="6"/>
  <c r="K42" i="6"/>
  <c r="K43" i="6"/>
  <c r="K29" i="5"/>
  <c r="K33" i="5"/>
  <c r="K36" i="5"/>
  <c r="K40" i="5"/>
  <c r="K39" i="5"/>
  <c r="K38" i="5"/>
  <c r="K37" i="5"/>
  <c r="K32" i="5"/>
  <c r="K30" i="5"/>
  <c r="D93" i="2" l="1"/>
  <c r="J93" i="2" s="1"/>
  <c r="K93" i="2" s="1"/>
  <c r="J8" i="11"/>
  <c r="J11" i="11"/>
  <c r="J2" i="11" s="1"/>
  <c r="D96" i="2"/>
  <c r="J96" i="2" s="1"/>
  <c r="I20" i="5"/>
  <c r="I19" i="5"/>
  <c r="L19" i="5" s="1"/>
  <c r="L18" i="5" s="1"/>
  <c r="J132" i="2"/>
  <c r="L121" i="11"/>
  <c r="L119" i="11" s="1"/>
  <c r="J111" i="2"/>
  <c r="J99" i="2"/>
  <c r="J57" i="2"/>
  <c r="J69" i="2"/>
  <c r="J62" i="2"/>
  <c r="L56" i="2"/>
  <c r="K56" i="2"/>
  <c r="G20" i="6"/>
  <c r="G21" i="6" s="1"/>
  <c r="K113" i="2"/>
  <c r="K37" i="2"/>
  <c r="K44" i="6"/>
  <c r="K45" i="6" s="1"/>
  <c r="J19" i="4"/>
  <c r="K176" i="2"/>
  <c r="K73" i="2"/>
  <c r="K50" i="2"/>
  <c r="K48" i="2"/>
  <c r="K45" i="2"/>
  <c r="K44" i="2"/>
  <c r="K42" i="2"/>
  <c r="K40" i="2"/>
  <c r="K39" i="2"/>
  <c r="K38" i="2"/>
  <c r="K21" i="2"/>
  <c r="K143" i="2"/>
  <c r="K142" i="2"/>
  <c r="K140" i="2"/>
  <c r="K139" i="2"/>
  <c r="K135" i="2"/>
  <c r="K134" i="2"/>
  <c r="K133" i="2"/>
  <c r="K129" i="2"/>
  <c r="K127" i="2"/>
  <c r="K126" i="2"/>
  <c r="K125" i="2"/>
  <c r="K124" i="2"/>
  <c r="K123" i="2"/>
  <c r="K119" i="2"/>
  <c r="K115" i="2"/>
  <c r="K112" i="2"/>
  <c r="K102" i="2"/>
  <c r="K101" i="2"/>
  <c r="K100" i="2"/>
  <c r="K94" i="2"/>
  <c r="K85" i="2"/>
  <c r="K84" i="2"/>
  <c r="K82" i="2"/>
  <c r="K81" i="2"/>
  <c r="K79" i="2"/>
  <c r="K74" i="2"/>
  <c r="K72" i="2"/>
  <c r="K71" i="2"/>
  <c r="K70" i="2"/>
  <c r="K64" i="2"/>
  <c r="K63" i="2"/>
  <c r="K58" i="2"/>
  <c r="J83" i="2"/>
  <c r="K83" i="2" s="1"/>
  <c r="K96" i="2" l="1"/>
  <c r="L96" i="2"/>
  <c r="J78" i="2"/>
  <c r="K46" i="6"/>
  <c r="I12" i="6" s="1"/>
  <c r="G22" i="6"/>
  <c r="D24" i="6" s="1"/>
  <c r="J91" i="2"/>
  <c r="K91" i="2" s="1"/>
  <c r="J88" i="2"/>
  <c r="K178" i="2"/>
  <c r="L119" i="2"/>
  <c r="L129" i="2"/>
  <c r="L48" i="2"/>
  <c r="L45" i="2"/>
  <c r="L44" i="2"/>
  <c r="L42" i="2"/>
  <c r="L40" i="2"/>
  <c r="L39" i="2"/>
  <c r="L38" i="2"/>
  <c r="L37" i="2"/>
  <c r="L21" i="2"/>
  <c r="L64" i="2"/>
  <c r="L63" i="2"/>
  <c r="L73" i="2"/>
  <c r="L74" i="2"/>
  <c r="L72" i="2"/>
  <c r="L71" i="2"/>
  <c r="L70" i="2"/>
  <c r="L94" i="2"/>
  <c r="L93" i="2"/>
  <c r="L85" i="2"/>
  <c r="L84" i="2"/>
  <c r="L83" i="2"/>
  <c r="L82" i="2"/>
  <c r="L81" i="2"/>
  <c r="L79" i="2"/>
  <c r="L102" i="2"/>
  <c r="L101" i="2"/>
  <c r="L100" i="2"/>
  <c r="L115" i="2"/>
  <c r="L113" i="2"/>
  <c r="L112" i="2"/>
  <c r="L127" i="2"/>
  <c r="L126" i="2"/>
  <c r="L125" i="2"/>
  <c r="L124" i="2"/>
  <c r="L123" i="2"/>
  <c r="L135" i="2"/>
  <c r="L134" i="2"/>
  <c r="L133" i="2"/>
  <c r="L143" i="2"/>
  <c r="L142" i="2"/>
  <c r="L140" i="2"/>
  <c r="L139" i="2"/>
  <c r="L58" i="2"/>
  <c r="L50" i="2"/>
  <c r="J46" i="2" l="1"/>
  <c r="K46" i="2" s="1"/>
  <c r="J92" i="2"/>
  <c r="J90" i="2"/>
  <c r="L11" i="6"/>
  <c r="J55" i="2"/>
  <c r="L55" i="2" s="1"/>
  <c r="L91" i="2"/>
  <c r="J89" i="2"/>
  <c r="K89" i="2" s="1"/>
  <c r="K88" i="2"/>
  <c r="L88" i="2"/>
  <c r="J87" i="2" l="1"/>
  <c r="L46" i="2"/>
  <c r="K90" i="2"/>
  <c r="L90" i="2"/>
  <c r="K55" i="2"/>
  <c r="L89" i="2"/>
  <c r="K92" i="2"/>
  <c r="L92" i="2"/>
  <c r="K43" i="5" l="1"/>
  <c r="K41" i="5"/>
  <c r="J51" i="2" l="1"/>
  <c r="K105" i="4"/>
  <c r="K106" i="4"/>
  <c r="K101" i="4"/>
  <c r="L101" i="4" s="1"/>
  <c r="K82" i="4"/>
  <c r="K77" i="4"/>
  <c r="L77" i="4" s="1"/>
  <c r="K62" i="4"/>
  <c r="K76" i="4"/>
  <c r="L76" i="4" s="1"/>
  <c r="K75" i="4"/>
  <c r="L75" i="4" s="1"/>
  <c r="K56" i="4"/>
  <c r="L55" i="4" s="1"/>
  <c r="K47" i="4"/>
  <c r="L47" i="4" s="1"/>
  <c r="K41" i="4"/>
  <c r="L41" i="4" s="1"/>
  <c r="K31" i="4"/>
  <c r="K29" i="4"/>
  <c r="L105" i="4" l="1"/>
  <c r="L71" i="4"/>
  <c r="J6" i="4"/>
  <c r="J53" i="2"/>
  <c r="K51" i="2"/>
  <c r="J49" i="2"/>
  <c r="L29" i="4"/>
  <c r="E3" i="4" s="1"/>
  <c r="E16" i="2" s="1"/>
  <c r="J33" i="2"/>
  <c r="L51" i="2"/>
  <c r="J20" i="2"/>
  <c r="J7" i="4"/>
  <c r="J18" i="2"/>
  <c r="J5" i="4"/>
  <c r="J19" i="2"/>
  <c r="J20" i="4"/>
  <c r="L82" i="4"/>
  <c r="J24" i="2"/>
  <c r="J10" i="4"/>
  <c r="J3" i="4" l="1"/>
  <c r="J47" i="2"/>
  <c r="J41" i="2"/>
  <c r="J16" i="2"/>
  <c r="H169" i="2"/>
  <c r="J22" i="2"/>
  <c r="J9" i="4"/>
  <c r="J34" i="2"/>
  <c r="K19" i="2"/>
  <c r="L19" i="2"/>
  <c r="K33" i="2"/>
  <c r="L33" i="2"/>
  <c r="K18" i="2"/>
  <c r="L18" i="2"/>
  <c r="K20" i="2"/>
  <c r="L20" i="2"/>
  <c r="J18" i="4"/>
  <c r="J13" i="4"/>
  <c r="J26" i="2"/>
  <c r="J11" i="4"/>
  <c r="K24" i="2"/>
  <c r="L24" i="2"/>
  <c r="L16" i="2" l="1"/>
  <c r="J2" i="4"/>
  <c r="K47" i="2"/>
  <c r="L47" i="2"/>
  <c r="L41" i="2"/>
  <c r="K41" i="2"/>
  <c r="K16" i="2"/>
  <c r="E169" i="2"/>
  <c r="G169" i="2"/>
  <c r="J31" i="2"/>
  <c r="K31" i="2" s="1"/>
  <c r="K34" i="2"/>
  <c r="L34" i="2"/>
  <c r="K22" i="2"/>
  <c r="L22" i="2"/>
  <c r="K26" i="2"/>
  <c r="L26" i="2"/>
  <c r="J128" i="2"/>
  <c r="J15" i="2" l="1"/>
  <c r="J141" i="2"/>
  <c r="J138" i="2" s="1"/>
  <c r="L31" i="2"/>
  <c r="K128" i="2"/>
  <c r="L128" i="2"/>
  <c r="D169" i="2" l="1"/>
  <c r="L141" i="2"/>
  <c r="K141" i="2"/>
  <c r="K203" i="2"/>
  <c r="K205" i="2" s="1"/>
  <c r="D205" i="2"/>
  <c r="K202" i="2"/>
  <c r="K204" i="2" s="1"/>
  <c r="D202" i="2"/>
  <c r="D204" i="2" s="1"/>
  <c r="D184" i="2"/>
  <c r="J184" i="2" s="1"/>
  <c r="D183" i="2"/>
  <c r="J183" i="2" s="1"/>
  <c r="D186" i="2"/>
  <c r="F184" i="2" l="1"/>
  <c r="J122" i="2"/>
  <c r="J36" i="2"/>
  <c r="F186" i="2"/>
  <c r="J186" i="2"/>
  <c r="F183" i="2"/>
  <c r="K122" i="2" l="1"/>
  <c r="L122" i="2"/>
  <c r="K138" i="2"/>
  <c r="L138" i="2"/>
  <c r="K118" i="2"/>
  <c r="L118" i="2"/>
  <c r="K99" i="2"/>
  <c r="L99" i="2"/>
  <c r="K62" i="2"/>
  <c r="L62" i="2"/>
  <c r="K132" i="2"/>
  <c r="L132" i="2"/>
  <c r="K111" i="2"/>
  <c r="L111" i="2"/>
  <c r="K87" i="2"/>
  <c r="L87" i="2"/>
  <c r="K78" i="2"/>
  <c r="L78" i="2"/>
  <c r="K69" i="2"/>
  <c r="L69" i="2"/>
  <c r="K57" i="2"/>
  <c r="L57" i="2"/>
  <c r="K53" i="2"/>
  <c r="L53" i="2"/>
  <c r="K49" i="2"/>
  <c r="L49" i="2"/>
  <c r="K36" i="2"/>
  <c r="L36" i="2"/>
  <c r="K15" i="2" l="1"/>
  <c r="L15" i="2"/>
  <c r="D187" i="2" l="1"/>
  <c r="F187" i="2" s="1"/>
  <c r="J187" i="2" l="1"/>
  <c r="L183" i="2" l="1"/>
  <c r="K185" i="2" l="1"/>
  <c r="L184" i="2"/>
  <c r="K186" i="2" l="1"/>
  <c r="L186" i="2" l="1"/>
  <c r="K187" i="2"/>
  <c r="L187" i="2" l="1"/>
  <c r="K188" i="2"/>
  <c r="D185" i="2"/>
  <c r="F185" i="2" s="1"/>
  <c r="K166" i="2" l="1"/>
  <c r="L166" i="2"/>
  <c r="J185" i="2"/>
  <c r="L185" i="2" s="1"/>
  <c r="F188" i="2" l="1"/>
  <c r="F189" i="2" s="1"/>
  <c r="J189" i="2" l="1"/>
  <c r="L188" i="2"/>
  <c r="L189" i="2" s="1"/>
  <c r="D194" i="2" l="1"/>
  <c r="K195" i="2"/>
  <c r="K194" i="2" l="1"/>
  <c r="D196" i="2"/>
  <c r="K196" i="2" s="1"/>
  <c r="E197" i="2" l="1"/>
  <c r="L197" i="2" l="1"/>
  <c r="E198" i="2"/>
  <c r="L198" i="2" s="1"/>
  <c r="E200" i="2" l="1"/>
  <c r="E202" i="2" s="1"/>
  <c r="E204" i="2" s="1"/>
  <c r="L200" i="2"/>
  <c r="L190" i="2" s="1"/>
  <c r="J169" i="2" l="1"/>
  <c r="E203" i="2"/>
  <c r="E205" i="2" s="1"/>
  <c r="L203" i="2"/>
  <c r="L205" i="2" s="1"/>
  <c r="L202" i="2"/>
  <c r="L204" i="2" s="1"/>
  <c r="L162" i="2" l="1"/>
  <c r="K162" i="2"/>
  <c r="F169" i="2"/>
  <c r="K169" i="2"/>
  <c r="L169" i="2"/>
  <c r="L11" i="35"/>
</calcChain>
</file>

<file path=xl/sharedStrings.xml><?xml version="1.0" encoding="utf-8"?>
<sst xmlns="http://schemas.openxmlformats.org/spreadsheetml/2006/main" count="3682" uniqueCount="881">
  <si>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</si>
  <si>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</si>
  <si>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</si>
  <si>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</si>
  <si>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</si>
  <si>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</si>
  <si>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</si>
  <si>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</si>
  <si>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CONCRETE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</si>
  <si>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</si>
  <si>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</si>
  <si>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</si>
  <si>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</si>
  <si>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</si>
  <si>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</si>
  <si>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</si>
  <si>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</si>
  <si>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</si>
  <si>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</si>
  <si>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</si>
  <si>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</si>
  <si>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</si>
  <si>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</si>
  <si>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</si>
  <si>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</si>
  <si>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</si>
  <si>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</si>
  <si>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</si>
  <si>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</si>
  <si>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</si>
  <si>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</si>
  <si>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</si>
  <si>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</si>
  <si>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</si>
  <si>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</si>
  <si>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</si>
  <si>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</si>
  <si>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</si>
  <si>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</si>
  <si>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</si>
  <si>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</si>
  <si>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</si>
  <si>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</si>
  <si>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</si>
  <si>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</si>
  <si>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</si>
  <si>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</si>
  <si>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</si>
  <si>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</si>
  <si>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</si>
  <si>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</si>
  <si>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</si>
  <si>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</si>
  <si>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</si>
  <si>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</si>
  <si>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</si>
  <si>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</si>
  <si>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</si>
  <si>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</si>
  <si>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</si>
  <si>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</si>
  <si>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</si>
  <si>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MAIN LEVEL</t>
  </si>
  <si>
    <t>LOWER LEVEL</t>
  </si>
  <si>
    <t>Miscellaneous</t>
  </si>
  <si>
    <t>Plumbing Fixtures</t>
  </si>
  <si>
    <t>Windows</t>
  </si>
  <si>
    <t xml:space="preserve">   </t>
  </si>
  <si>
    <t>Landscaping</t>
  </si>
  <si>
    <t>Marketing Fee Markup-Without Lot</t>
  </si>
  <si>
    <t>DIVISION</t>
  </si>
  <si>
    <t>General &amp; Admin Markup</t>
  </si>
  <si>
    <t>Elevator</t>
  </si>
  <si>
    <t>EXTERIOR LIGHTING</t>
  </si>
  <si>
    <t>QTY</t>
  </si>
  <si>
    <t>SF</t>
  </si>
  <si>
    <t>CY</t>
  </si>
  <si>
    <t>Misc.</t>
  </si>
  <si>
    <t>EA</t>
  </si>
  <si>
    <t>LF</t>
  </si>
  <si>
    <t>Senior Supervisor</t>
  </si>
  <si>
    <t>Bond</t>
  </si>
  <si>
    <t>LS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</si>
  <si>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</si>
  <si>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</si>
  <si>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</si>
  <si>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</si>
  <si>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</si>
  <si>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</si>
  <si>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</si>
  <si>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</si>
  <si>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</si>
  <si>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</si>
  <si>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</si>
  <si>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</si>
  <si>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</si>
  <si>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</si>
  <si>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</si>
  <si>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</si>
  <si>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</si>
  <si>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</si>
  <si>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</si>
  <si>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</si>
  <si>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</si>
  <si>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</si>
  <si>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</si>
  <si>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</si>
  <si>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</si>
  <si>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</si>
  <si>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</si>
  <si>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</si>
  <si>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</si>
  <si>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</si>
  <si>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</si>
  <si>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</si>
  <si>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</si>
  <si>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</si>
  <si>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</si>
  <si>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</si>
  <si>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</si>
  <si>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</si>
  <si>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</si>
  <si>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</si>
  <si>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</si>
  <si>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</si>
  <si>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</si>
  <si>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Tile Material</t>
  </si>
  <si>
    <t>Grout / Glue</t>
  </si>
  <si>
    <t>Sealer</t>
  </si>
  <si>
    <t>Underlayment</t>
  </si>
  <si>
    <t>SY</t>
  </si>
  <si>
    <t>Field Tile</t>
  </si>
  <si>
    <t>Deco</t>
  </si>
  <si>
    <t>Sealer / Caulk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</si>
  <si>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</si>
  <si>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</si>
  <si>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</si>
  <si>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</si>
  <si>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</si>
  <si>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</si>
  <si>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</si>
  <si>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</si>
  <si>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</si>
  <si>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</si>
  <si>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</si>
  <si>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</si>
  <si>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</si>
  <si>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</si>
  <si>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</si>
  <si>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</si>
  <si>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</si>
  <si>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1" Mortar Net</t>
  </si>
  <si>
    <t>Builders Risk (0.144/100 cost)</t>
  </si>
  <si>
    <t>Liability (2.77/1000 cost)</t>
  </si>
  <si>
    <t>model home mtl - $7.20+tax and freight</t>
  </si>
  <si>
    <t>PHASE 6.031 BASE AND CASING</t>
  </si>
  <si>
    <t>3" CASING</t>
  </si>
  <si>
    <t>6" BASE</t>
  </si>
  <si>
    <t>SHOE</t>
  </si>
  <si>
    <t>PHASE 6.032 CROWN MOLDING</t>
  </si>
  <si>
    <t>backing material</t>
  </si>
  <si>
    <t>PHASE 6.037 MISC. TRIM DETAILS</t>
  </si>
  <si>
    <t>Glue, shims, fasteners, blades</t>
  </si>
  <si>
    <t>Light Tray (Dining and Office 1)</t>
  </si>
  <si>
    <t>Delivery</t>
  </si>
  <si>
    <t>Wood Framing</t>
  </si>
  <si>
    <t>freight/delivery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</si>
  <si>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</si>
  <si>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</si>
  <si>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</si>
  <si>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</si>
  <si>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</si>
  <si>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</si>
  <si>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</si>
  <si>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</si>
  <si>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</si>
  <si>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</si>
  <si>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</si>
  <si>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</si>
  <si>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</si>
  <si>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</si>
  <si>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</si>
  <si>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</si>
  <si>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</si>
  <si>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</si>
  <si>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</si>
  <si>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</si>
  <si>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</si>
  <si>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</si>
  <si>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</si>
  <si>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</si>
  <si>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</si>
  <si>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</si>
  <si>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</si>
  <si>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</si>
  <si>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</si>
  <si>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</si>
  <si>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Built-Up Band (big room)</t>
  </si>
  <si>
    <t>4" BASE</t>
  </si>
  <si>
    <t>minimal supervision at start 3 wks</t>
  </si>
  <si>
    <t>assumes 2-3 hrs/day</t>
  </si>
  <si>
    <t>ROW walks</t>
  </si>
  <si>
    <t>Brick (builders special size)</t>
  </si>
  <si>
    <t>BATHROOM</t>
  </si>
  <si>
    <t>Walkout Patios and garage walk</t>
  </si>
  <si>
    <t>Rear Patios and walks</t>
  </si>
  <si>
    <t>per Timberland - use $10/sf allowance for prefinished wood</t>
  </si>
  <si>
    <t>VCT (furnace room)</t>
  </si>
  <si>
    <t>premix mortar - 35-40 brick/bag on modular / 30-32 brick per bag oversize</t>
  </si>
  <si>
    <t>premix mortar</t>
  </si>
  <si>
    <t>LED</t>
  </si>
  <si>
    <t>Granular (2500 x .25ft x 1.25 / 18 = 45 tons</t>
  </si>
  <si>
    <t>McNeil Company</t>
  </si>
  <si>
    <t>Gutters/Downspouts</t>
  </si>
  <si>
    <t>(less beds)</t>
  </si>
  <si>
    <t>9' Basement</t>
  </si>
  <si>
    <t>dig, backfill, haul away</t>
  </si>
  <si>
    <t>10' Basement</t>
  </si>
  <si>
    <t>Fireplace Facings</t>
  </si>
  <si>
    <t>RI</t>
  </si>
  <si>
    <t xml:space="preserve">1" Meter </t>
  </si>
  <si>
    <t>No Drip</t>
  </si>
  <si>
    <t>ADD Drip</t>
  </si>
  <si>
    <t>UNIT PRICE</t>
  </si>
  <si>
    <t>Raw Area</t>
  </si>
  <si>
    <t>NOTES:</t>
  </si>
  <si>
    <t>Material Allowance</t>
  </si>
  <si>
    <t>Floor Prep</t>
  </si>
  <si>
    <t>Additional Labor for Stair</t>
  </si>
  <si>
    <t>Self Leveling</t>
  </si>
  <si>
    <t>In-floor Heat</t>
  </si>
  <si>
    <t>Anti-fracture Membrane</t>
  </si>
  <si>
    <t>CEILING MOUNT</t>
  </si>
  <si>
    <t>WALL MOUNT</t>
  </si>
  <si>
    <t>CEILING FAN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</si>
  <si>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</si>
  <si>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</si>
  <si>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</si>
  <si>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</si>
  <si>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</si>
  <si>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</si>
  <si>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</si>
  <si>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</si>
  <si>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</si>
  <si>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</si>
  <si>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</si>
  <si>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</si>
  <si>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</si>
  <si>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</si>
  <si>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</si>
  <si>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</si>
  <si>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</si>
  <si>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</si>
  <si>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</si>
  <si>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</si>
  <si>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</si>
  <si>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</si>
  <si>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</si>
  <si>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</si>
  <si>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</si>
  <si>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</si>
  <si>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FOYER</t>
  </si>
  <si>
    <t>DINING</t>
  </si>
  <si>
    <t>MASTER BEDROOM</t>
  </si>
  <si>
    <t>MASTER BATHROOM</t>
  </si>
  <si>
    <t>MASTER WARDROBE</t>
  </si>
  <si>
    <t>GUEST BEDROOM</t>
  </si>
  <si>
    <t>GUEST BATHROOM</t>
  </si>
  <si>
    <t>GARAGE</t>
  </si>
  <si>
    <t>BEDROOM</t>
  </si>
  <si>
    <t>BATHROOM LIGHT</t>
  </si>
  <si>
    <t>FITNESS ROOM</t>
  </si>
  <si>
    <t>FRONT ENTRY</t>
  </si>
  <si>
    <t>GARAGE DOOR PIERS</t>
  </si>
  <si>
    <t>COVERED PATIO</t>
  </si>
  <si>
    <t>FLOODS</t>
  </si>
  <si>
    <t>*ALLOWANCE UNIT COSTS INCLUDE ALL BULBS</t>
  </si>
  <si>
    <t>TYPE</t>
  </si>
  <si>
    <t>DOOR LEVERS (PASSAGE/PRIVACY)</t>
  </si>
  <si>
    <t>DUMMIES</t>
  </si>
  <si>
    <t>FRONT DOOR HARDWARE</t>
  </si>
  <si>
    <t>DEADBOLTS (AT GARAGE)</t>
  </si>
  <si>
    <t>BARN DOORS</t>
  </si>
  <si>
    <t>UNIT COST</t>
  </si>
  <si>
    <t>DOORS/DRAWERS</t>
  </si>
  <si>
    <t>GREAT ROOM</t>
  </si>
  <si>
    <t>KITCHEN ISLAND</t>
  </si>
  <si>
    <t xml:space="preserve">KITCHEN  </t>
  </si>
  <si>
    <t>WALK IN PANTRY</t>
  </si>
  <si>
    <t>LAUNDRY</t>
  </si>
  <si>
    <t>TOILET PAPER HOLDERS</t>
  </si>
  <si>
    <t>TOWEL RINGS</t>
  </si>
  <si>
    <t>TOWEL BARS</t>
  </si>
  <si>
    <t>ROBE HOOKS</t>
  </si>
  <si>
    <t>TOWEL BAR</t>
  </si>
  <si>
    <t>PACKAGING/FREIGHT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</si>
  <si>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</si>
  <si>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</si>
  <si>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</si>
  <si>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</si>
  <si>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</si>
  <si>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</si>
  <si>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</si>
  <si>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ADD 7% WASTE FACTOR</t>
  </si>
  <si>
    <t>TOTAL AREA</t>
  </si>
  <si>
    <t>10% WASTE FACTOR FOR DIAGONALS</t>
  </si>
  <si>
    <t>ALLOWANCE</t>
  </si>
  <si>
    <t>TOTAL SF</t>
  </si>
  <si>
    <t>ALLOWANCE BREAKDOWN</t>
  </si>
  <si>
    <t>PER SY</t>
  </si>
  <si>
    <t xml:space="preserve"> SUBTOTAL</t>
  </si>
  <si>
    <t>CLASSISFICATION</t>
  </si>
  <si>
    <t>HRS</t>
  </si>
  <si>
    <t>RS</t>
  </si>
  <si>
    <t>NOTES</t>
  </si>
  <si>
    <t>TAX</t>
  </si>
  <si>
    <t>SPECIES</t>
  </si>
  <si>
    <t>CASING DETAILS</t>
  </si>
  <si>
    <t>ESTIMATE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</si>
  <si>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</si>
  <si>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</si>
  <si>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</si>
  <si>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</si>
  <si>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</si>
  <si>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</si>
  <si>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</si>
  <si>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</si>
  <si>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</si>
  <si>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</si>
  <si>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</si>
  <si>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</si>
  <si>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</si>
  <si>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</si>
  <si>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</si>
  <si>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</si>
  <si>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</si>
  <si>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</si>
  <si>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</si>
  <si>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</si>
  <si>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</si>
  <si>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</si>
  <si>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</si>
  <si>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</si>
  <si>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</si>
  <si>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</si>
  <si>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</si>
  <si>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</si>
  <si>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</si>
  <si>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</si>
  <si>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</si>
  <si>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</si>
  <si>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</si>
  <si>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</si>
  <si>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</si>
  <si>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</si>
  <si>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</si>
  <si>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</si>
  <si>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</si>
  <si>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</si>
  <si>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</si>
  <si>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</si>
  <si>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</si>
  <si>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</si>
  <si>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</si>
  <si>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</si>
  <si>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</si>
  <si>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</si>
  <si>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</si>
  <si>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</si>
  <si>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</si>
  <si>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</si>
  <si>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</si>
  <si>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</si>
  <si>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</si>
  <si>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</si>
  <si>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Precast Sills/Caps</t>
  </si>
  <si>
    <t>Brick</t>
  </si>
  <si>
    <t>Stone Masonry</t>
  </si>
  <si>
    <t>Structural Steel - Material</t>
  </si>
  <si>
    <t>Interior Railing</t>
  </si>
  <si>
    <t>Exterior/Deck Railing</t>
  </si>
  <si>
    <t>Decorative Metal</t>
  </si>
  <si>
    <t>Wood Decks</t>
  </si>
  <si>
    <t>Wood Stairs/Railings</t>
  </si>
  <si>
    <t>Exterior Carsiding</t>
  </si>
  <si>
    <t>Exterior Brackets/Timbers</t>
  </si>
  <si>
    <t>Wood Interior Trim</t>
  </si>
  <si>
    <t>Waterproofing/Passive Radon/Termite</t>
  </si>
  <si>
    <t>Insulation</t>
  </si>
  <si>
    <t>Stucco System</t>
  </si>
  <si>
    <t>Siding</t>
  </si>
  <si>
    <t>Composite Roof</t>
  </si>
  <si>
    <t>Joint Sealants</t>
  </si>
  <si>
    <t>OPENINGS</t>
  </si>
  <si>
    <t>Front Door</t>
  </si>
  <si>
    <t>Pet Door</t>
  </si>
  <si>
    <t>Garage Doors</t>
  </si>
  <si>
    <t>Roof Windows/Skylights</t>
  </si>
  <si>
    <t>Door Hardware</t>
  </si>
  <si>
    <t>Floor Tile</t>
  </si>
  <si>
    <t>Tile Backsplash</t>
  </si>
  <si>
    <t>Wall Tile/Columns</t>
  </si>
  <si>
    <t>Shower/Tub Tile</t>
  </si>
  <si>
    <t>Wood Flooring</t>
  </si>
  <si>
    <t>Resilient Athletic Flooring</t>
  </si>
  <si>
    <t>Epoxy Flooring</t>
  </si>
  <si>
    <t>Carpet</t>
  </si>
  <si>
    <t>Visual Display Units (Markerboards, Tack boards)</t>
  </si>
  <si>
    <t>Signage (Address)</t>
  </si>
  <si>
    <t>Fireplaces</t>
  </si>
  <si>
    <t>Storage Shelving</t>
  </si>
  <si>
    <t>Wine Cellar Racks/Cooling</t>
  </si>
  <si>
    <t>Closets</t>
  </si>
  <si>
    <t>Exterior Shutters</t>
  </si>
  <si>
    <t>Flagpoles</t>
  </si>
  <si>
    <t>EQUIPMENT</t>
  </si>
  <si>
    <t>Kitchen Hood</t>
  </si>
  <si>
    <t>Athletic Equipment</t>
  </si>
  <si>
    <t>Vacuum Cleaning System</t>
  </si>
  <si>
    <t>Recreational Equipment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</si>
  <si>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</si>
  <si>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</si>
  <si>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</si>
  <si>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</si>
  <si>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</si>
  <si>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</si>
  <si>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</si>
  <si>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</si>
  <si>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</si>
  <si>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</si>
  <si>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</si>
  <si>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</si>
  <si>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</si>
  <si>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HVAC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</si>
  <si>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</si>
  <si>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</si>
  <si>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</si>
  <si>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</si>
  <si>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</si>
  <si>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</si>
  <si>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</si>
  <si>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</si>
  <si>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</si>
  <si>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</si>
  <si>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</si>
  <si>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</si>
  <si>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</si>
  <si>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</si>
  <si>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</si>
  <si>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</si>
  <si>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</si>
  <si>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</si>
  <si>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</si>
  <si>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</si>
  <si>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</si>
  <si>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</si>
  <si>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</si>
  <si>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</si>
  <si>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Electrical Utilties</t>
  </si>
  <si>
    <t>CONTIGENCY</t>
  </si>
  <si>
    <t>Contigency</t>
  </si>
  <si>
    <t>Arch/Engr Fees (Separate Agreement)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</si>
  <si>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</si>
  <si>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</si>
  <si>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</si>
  <si>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</si>
  <si>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</si>
  <si>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</si>
  <si>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</si>
  <si>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Temporary Barriers/Enclosures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</si>
  <si>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</si>
  <si>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</si>
  <si>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</si>
  <si>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</si>
  <si>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</si>
  <si>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</si>
  <si>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</si>
  <si>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Flashing/Brick Ledge</t>
  </si>
  <si>
    <t>Mailbox</t>
  </si>
  <si>
    <t>Residential Appliance</t>
  </si>
  <si>
    <t>Security System/Fire Protection</t>
  </si>
  <si>
    <t>Interior Concrete Flatwork</t>
  </si>
  <si>
    <t>Bldg. Permit/Parks/Trails/Tech Fees</t>
  </si>
  <si>
    <t>Temporary Barries/Enclosures</t>
  </si>
  <si>
    <t>Precase Sills/Caps</t>
  </si>
  <si>
    <t>RAW QTY STONE</t>
  </si>
  <si>
    <t>Strucutural Steel - Material</t>
  </si>
  <si>
    <t>Exterior Deck Railing</t>
  </si>
  <si>
    <t>MOISTURE/THERMAL PROTECTION</t>
  </si>
  <si>
    <t>Flashing/Brickledge</t>
  </si>
  <si>
    <t>Main Level</t>
  </si>
  <si>
    <t>Lower Level</t>
  </si>
  <si>
    <t>Upper Level</t>
  </si>
  <si>
    <t>Visual Display Units (Markerboards, Tack boards, etc.)</t>
  </si>
  <si>
    <t>Residential Equipment</t>
  </si>
  <si>
    <t>Elevators</t>
  </si>
  <si>
    <t>QUANITITY</t>
  </si>
  <si>
    <t xml:space="preserve">Lighting Control System </t>
  </si>
  <si>
    <t>11' Basement</t>
  </si>
  <si>
    <t>Electrical Utlities</t>
  </si>
  <si>
    <t>Electrical Utilities</t>
  </si>
  <si>
    <t>Water/Sewer Utilities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</si>
  <si>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</si>
  <si>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</si>
  <si>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</si>
  <si>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</si>
  <si>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</si>
  <si>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</si>
  <si>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</si>
  <si>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</si>
  <si>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Unit Masonry (Blockwork)</t>
  </si>
  <si>
    <t>Concrete Masonry Units (Blockwork)</t>
  </si>
  <si>
    <t>Wood Ceilings (Beams, etc.)</t>
  </si>
  <si>
    <t>Countertop Allowance</t>
  </si>
  <si>
    <t>DOORS &amp; WINDOWS</t>
  </si>
  <si>
    <t>Exterior Doors</t>
  </si>
  <si>
    <t xml:space="preserve">Finish Hardware Allowance </t>
  </si>
  <si>
    <t>Wall Coverings/Faux Finishing</t>
  </si>
  <si>
    <t>Cabinet Hardware</t>
  </si>
  <si>
    <t>Motorized Shades</t>
  </si>
  <si>
    <t>22-23</t>
  </si>
  <si>
    <t>PLUMBING/HVAC SYSTEMS</t>
  </si>
  <si>
    <t>ELECTRICAL &amp; LOW VOLTAGE</t>
  </si>
  <si>
    <t>26-28</t>
  </si>
  <si>
    <t>PLUMBING &amp; HVAC SYSTEMS</t>
  </si>
  <si>
    <t>EARTHWORK &amp; EXTERIOR IMPROVEMENTS</t>
  </si>
  <si>
    <t>Paver Allowance</t>
  </si>
  <si>
    <t>Fire Pit</t>
  </si>
  <si>
    <t>Exterior Grill/Hood</t>
  </si>
  <si>
    <t>Landscape Lighting</t>
  </si>
  <si>
    <t>Underground Buried Drainage</t>
  </si>
  <si>
    <t>by owner</t>
  </si>
  <si>
    <t>31-32</t>
  </si>
  <si>
    <t>Sod Allowance</t>
  </si>
  <si>
    <t>01.120</t>
  </si>
  <si>
    <t>01.205</t>
  </si>
  <si>
    <t>01.214</t>
  </si>
  <si>
    <t>01.216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</si>
  <si>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</si>
  <si>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</si>
  <si>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</si>
  <si>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</si>
  <si>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</si>
  <si>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</si>
  <si>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</si>
  <si>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</si>
  <si>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</si>
  <si>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</si>
  <si>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02.051</t>
  </si>
  <si>
    <t>02.053</t>
  </si>
  <si>
    <t>02.055</t>
  </si>
  <si>
    <t>02.057</t>
  </si>
  <si>
    <t>02.412</t>
  </si>
  <si>
    <t>02.414</t>
  </si>
  <si>
    <t>02.417</t>
  </si>
  <si>
    <t>02.58</t>
  </si>
  <si>
    <t>02.87</t>
  </si>
  <si>
    <t>02.91</t>
  </si>
  <si>
    <t>02.92</t>
  </si>
  <si>
    <t>03.300</t>
  </si>
  <si>
    <t>03.320</t>
  </si>
  <si>
    <t>03.455</t>
  </si>
  <si>
    <t>04.210</t>
  </si>
  <si>
    <t>04.220</t>
  </si>
  <si>
    <t>04.430</t>
  </si>
  <si>
    <t>Brick Masonry</t>
  </si>
  <si>
    <t>05.120</t>
  </si>
  <si>
    <t>Structural Steel Material</t>
  </si>
  <si>
    <t>05.528</t>
  </si>
  <si>
    <t>05.530</t>
  </si>
  <si>
    <t>05.700</t>
  </si>
  <si>
    <t>06.110</t>
  </si>
  <si>
    <t>06.150</t>
  </si>
  <si>
    <t>06.380</t>
  </si>
  <si>
    <t>Cabinetry</t>
  </si>
  <si>
    <t>06.428</t>
  </si>
  <si>
    <t>06.430</t>
  </si>
  <si>
    <t>06.440</t>
  </si>
  <si>
    <t>06.442</t>
  </si>
  <si>
    <t>06.460</t>
  </si>
  <si>
    <t>06.612</t>
  </si>
  <si>
    <t>07.130</t>
  </si>
  <si>
    <t>07.210</t>
  </si>
  <si>
    <t>07.250</t>
  </si>
  <si>
    <t>07.455</t>
  </si>
  <si>
    <t>07.554</t>
  </si>
  <si>
    <t>07.600</t>
  </si>
  <si>
    <t>07.630</t>
  </si>
  <si>
    <t>07.920</t>
  </si>
  <si>
    <t>08.140</t>
  </si>
  <si>
    <t>08.164</t>
  </si>
  <si>
    <t>08.178</t>
  </si>
  <si>
    <t>08.184</t>
  </si>
  <si>
    <t>08.385</t>
  </si>
  <si>
    <t>08.500</t>
  </si>
  <si>
    <t>08.600</t>
  </si>
  <si>
    <t>08.817</t>
  </si>
  <si>
    <t>09.200</t>
  </si>
  <si>
    <t>09.360</t>
  </si>
  <si>
    <t>09.362</t>
  </si>
  <si>
    <t>09.364</t>
  </si>
  <si>
    <t>09.368</t>
  </si>
  <si>
    <t>09.640</t>
  </si>
  <si>
    <t>09.657</t>
  </si>
  <si>
    <t>09.672</t>
  </si>
  <si>
    <t>09.680</t>
  </si>
  <si>
    <t>09.720</t>
  </si>
  <si>
    <t>09.910</t>
  </si>
  <si>
    <t>10.050</t>
  </si>
  <si>
    <t>10.110</t>
  </si>
  <si>
    <t>10.140</t>
  </si>
  <si>
    <t>10.310</t>
  </si>
  <si>
    <t>10.750</t>
  </si>
  <si>
    <t>11.430</t>
  </si>
  <si>
    <t>11.660</t>
  </si>
  <si>
    <t>11.670</t>
  </si>
  <si>
    <t>12.170</t>
  </si>
  <si>
    <t>12.200</t>
  </si>
  <si>
    <t>12.250</t>
  </si>
  <si>
    <t>13.260</t>
  </si>
  <si>
    <t>14.050</t>
  </si>
  <si>
    <t>21.050</t>
  </si>
  <si>
    <t>Interior Fire Sprinkler System</t>
  </si>
  <si>
    <t>22.050</t>
  </si>
  <si>
    <t>22.400</t>
  </si>
  <si>
    <t>23.050</t>
  </si>
  <si>
    <t>23.400</t>
  </si>
  <si>
    <t>26.050</t>
  </si>
  <si>
    <t>26.070</t>
  </si>
  <si>
    <t>26.410</t>
  </si>
  <si>
    <t>26.570</t>
  </si>
  <si>
    <t>27.410</t>
  </si>
  <si>
    <t>28.070</t>
  </si>
  <si>
    <t>31.150</t>
  </si>
  <si>
    <t>31.200</t>
  </si>
  <si>
    <t>31.230</t>
  </si>
  <si>
    <t>31.260</t>
  </si>
  <si>
    <t>32.130</t>
  </si>
  <si>
    <t>32.140</t>
  </si>
  <si>
    <t>32.300</t>
  </si>
  <si>
    <t>32.180</t>
  </si>
  <si>
    <t>32.310</t>
  </si>
  <si>
    <t>32.320</t>
  </si>
  <si>
    <t>33.100</t>
  </si>
  <si>
    <t>33.460</t>
  </si>
  <si>
    <t>33.700</t>
  </si>
  <si>
    <t>50.050</t>
  </si>
  <si>
    <t>50.070</t>
  </si>
  <si>
    <t>02.580</t>
  </si>
  <si>
    <t>02.910</t>
  </si>
  <si>
    <t>02.920</t>
  </si>
  <si>
    <t>02.870</t>
  </si>
  <si>
    <t>10.314</t>
  </si>
  <si>
    <t>10.552</t>
  </si>
  <si>
    <t>10.562</t>
  </si>
  <si>
    <t>10.566</t>
  </si>
  <si>
    <t>10.572</t>
  </si>
  <si>
    <t>10.712</t>
  </si>
  <si>
    <t>11.302</t>
  </si>
  <si>
    <t>11.520</t>
  </si>
  <si>
    <t>11.812</t>
  </si>
  <si>
    <t>13.112</t>
  </si>
  <si>
    <t>13.122</t>
  </si>
  <si>
    <t>13.174</t>
  </si>
  <si>
    <t>13.342</t>
  </si>
  <si>
    <t>22.322</t>
  </si>
  <si>
    <t>26.505</t>
  </si>
  <si>
    <t>27.512</t>
  </si>
  <si>
    <t>28.050</t>
  </si>
  <si>
    <t>31.252</t>
  </si>
  <si>
    <t>31.312</t>
  </si>
  <si>
    <t>32.392</t>
  </si>
  <si>
    <t>32.394</t>
  </si>
  <si>
    <t>32.803</t>
  </si>
  <si>
    <t>32.924</t>
  </si>
  <si>
    <t>32.931</t>
  </si>
  <si>
    <t>labor</t>
  </si>
  <si>
    <t>material</t>
  </si>
  <si>
    <t>01.531</t>
  </si>
  <si>
    <t>Technology</t>
  </si>
  <si>
    <t>01.170</t>
  </si>
  <si>
    <t>Transportation - Pickup/Deliveries</t>
  </si>
  <si>
    <t>*company</t>
  </si>
  <si>
    <t>Materials</t>
  </si>
  <si>
    <t>Poly install</t>
  </si>
  <si>
    <t>Saw Cut slabs</t>
  </si>
  <si>
    <t>Pump charge</t>
  </si>
  <si>
    <t>Expansion Joints at Walls</t>
  </si>
  <si>
    <t>Garage Granular (GARAGE SF x .33ft x 1.25 / 18 =  tons)</t>
  </si>
  <si>
    <t>Lower Level Slab Granular (LL SF x .33ft x 1.25 / 18 =  tons)</t>
  </si>
  <si>
    <t>Poly (LL &amp; GARAGE SLAB SF x 1.15 = sf)</t>
  </si>
  <si>
    <t>materials</t>
  </si>
  <si>
    <t>Unit Rates</t>
  </si>
  <si>
    <t>sf</t>
  </si>
  <si>
    <t>brick ea</t>
  </si>
  <si>
    <t>brick/cube</t>
  </si>
  <si>
    <t>Qty of Full Cubes</t>
  </si>
  <si>
    <t>total cubes</t>
  </si>
  <si>
    <t>stone ea</t>
  </si>
  <si>
    <t>Temporary Barriers/Enclosures/Protection</t>
  </si>
  <si>
    <t>Location</t>
  </si>
  <si>
    <t>*MATERIAL</t>
  </si>
  <si>
    <t>*COMPANY*</t>
  </si>
  <si>
    <t>TOTALS</t>
  </si>
  <si>
    <t>Tooling/Setup Charge</t>
  </si>
  <si>
    <t>PVC trim for Garage (Azek)</t>
  </si>
  <si>
    <t>Composite Roof (Roofing)</t>
  </si>
  <si>
    <t xml:space="preserve">Roofing SF Qty = </t>
  </si>
  <si>
    <t xml:space="preserve">Roofing Squares Qty = </t>
  </si>
  <si>
    <t xml:space="preserve">Siding SF Qty = </t>
  </si>
  <si>
    <t xml:space="preserve">EIFS SF Qty = </t>
  </si>
  <si>
    <t>allowance</t>
  </si>
  <si>
    <t>Install</t>
  </si>
  <si>
    <t xml:space="preserve">Door Style: </t>
  </si>
  <si>
    <t>Labor/Setting Materials</t>
  </si>
  <si>
    <t>Deco Tile</t>
  </si>
  <si>
    <t>Ceiling Tile</t>
  </si>
  <si>
    <t>Bullnose</t>
  </si>
  <si>
    <t>Grout/Glue</t>
  </si>
  <si>
    <t>Sealer/Caulk</t>
  </si>
  <si>
    <t>Wood Vents (Flush Mount)</t>
  </si>
  <si>
    <t>Miscellanous Underlayment/Floor Prep</t>
  </si>
  <si>
    <t>Carpet Tile/Rubber Flooring Material</t>
  </si>
  <si>
    <t>Main Level Carpet</t>
  </si>
  <si>
    <t>Lower Level Carpet</t>
  </si>
  <si>
    <t>Stairs (x2 for risers)</t>
  </si>
  <si>
    <t>Pad Cost</t>
  </si>
  <si>
    <t>Carpet Material, Labor, and Pad</t>
  </si>
  <si>
    <t>01.540</t>
  </si>
  <si>
    <t>01.545</t>
  </si>
  <si>
    <t>Forklift/Lull</t>
  </si>
  <si>
    <t>01.547</t>
  </si>
  <si>
    <t>Skid Loader</t>
  </si>
  <si>
    <t>01.840</t>
  </si>
  <si>
    <t>Punchlist</t>
  </si>
  <si>
    <t>Mirrors/Glass Inserts/Shower Doors</t>
  </si>
  <si>
    <t>S2</t>
  </si>
  <si>
    <t>Eagle Services</t>
  </si>
  <si>
    <t>rate updated 06/2024</t>
  </si>
  <si>
    <t>unit rate updated 06/2024</t>
  </si>
  <si>
    <t>1" Capital Facilities Charge (Impact Fee)</t>
  </si>
  <si>
    <t>Water Tap</t>
  </si>
  <si>
    <t>subtotal</t>
  </si>
  <si>
    <t>Waterproofing/Passive Radon/Termite Treatment</t>
  </si>
  <si>
    <t>*description</t>
  </si>
  <si>
    <t>COMPANY</t>
  </si>
  <si>
    <t>McNeil Backer Board Supply/Install</t>
  </si>
  <si>
    <t>Subtotal</t>
  </si>
  <si>
    <t>Mockups</t>
  </si>
  <si>
    <t>01.454</t>
  </si>
  <si>
    <t>TV's</t>
  </si>
  <si>
    <t>Schachne Residence</t>
  </si>
  <si>
    <t>13651 Cuming Street</t>
  </si>
  <si>
    <t>Lot #144</t>
  </si>
  <si>
    <t>3-CAR GARAGE</t>
  </si>
  <si>
    <t>TOTAL SF UNDER ROOF (including patio)</t>
  </si>
  <si>
    <t>Countertop Allowance &amp; Kitchen Hood</t>
  </si>
  <si>
    <t>Interior Metal Railing</t>
  </si>
  <si>
    <t>option</t>
  </si>
  <si>
    <t>Excavation/Fill/Grading/Silt Fence</t>
  </si>
  <si>
    <t>Landscape Lighting Allowance</t>
  </si>
  <si>
    <t>Retaining Walls Allowance</t>
  </si>
  <si>
    <t>Fire Pit Allowance</t>
  </si>
  <si>
    <t>Underground Sprinklers Allowance</t>
  </si>
  <si>
    <t>Landscaping Allowance</t>
  </si>
  <si>
    <t>Footings/Foundations/Window Well Ladders</t>
  </si>
  <si>
    <t>assume total job is 14 months x 4.33 weeks</t>
  </si>
  <si>
    <t>2024 price was 2246</t>
  </si>
  <si>
    <t>Lifestyle</t>
  </si>
  <si>
    <t>Pella</t>
  </si>
  <si>
    <t>Marvin</t>
  </si>
  <si>
    <t>Windsor</t>
  </si>
  <si>
    <t>Reserve</t>
  </si>
  <si>
    <t>Ultimate</t>
  </si>
  <si>
    <t>contemporary</t>
  </si>
  <si>
    <t>Pinnacle</t>
  </si>
  <si>
    <t>Christensen</t>
  </si>
  <si>
    <t>FOYER (wall sconce)</t>
  </si>
  <si>
    <t>PENDANT</t>
  </si>
  <si>
    <t>LL Yoga</t>
  </si>
  <si>
    <t>Prefin. wood materials (range from $7.50-$12)</t>
  </si>
  <si>
    <t>nosings (1 at foyer, 1 at landing)</t>
  </si>
  <si>
    <t>installation labor $2.75/sf</t>
  </si>
  <si>
    <t>material &amp; labor</t>
  </si>
  <si>
    <t>Timberland Quote (main level)</t>
  </si>
  <si>
    <t>Timberland Quote (lower level Fitness)</t>
  </si>
  <si>
    <t>lower level glue/misc.</t>
  </si>
  <si>
    <t>each</t>
  </si>
  <si>
    <t>for main level to flush with tile</t>
  </si>
  <si>
    <t>CONVERT TO SY (X 1.35 / 9)</t>
  </si>
  <si>
    <t>LAYOUT FOR 12' LAYOUT - MINIMUM SEAMS</t>
  </si>
  <si>
    <t>Kitchen/Dining Room</t>
  </si>
  <si>
    <t>raw area - 487 + waste</t>
  </si>
  <si>
    <t>Service Entry, Pantry, Coats</t>
  </si>
  <si>
    <t>raw area - 156sf + waste</t>
  </si>
  <si>
    <t>Master Bath, Wardrobe, Laundry Room</t>
  </si>
  <si>
    <t>raw area - 285sf + waste</t>
  </si>
  <si>
    <t>Guest Bath Main Level</t>
  </si>
  <si>
    <t>29sf + waste</t>
  </si>
  <si>
    <t>Lower Level Bar</t>
  </si>
  <si>
    <t>raw area - 75sf + waste</t>
  </si>
  <si>
    <t>Lower Level Bath</t>
  </si>
  <si>
    <t>raw area - 38sf + waste</t>
  </si>
  <si>
    <t>44SF + waste</t>
  </si>
  <si>
    <t>LOWER LEVEL BAR</t>
  </si>
  <si>
    <t>31SF + waste</t>
  </si>
  <si>
    <t>schluter</t>
  </si>
  <si>
    <t>LOWER LEVEL BATH SHOWER</t>
  </si>
  <si>
    <t>GUEST BATH SHOWER</t>
  </si>
  <si>
    <t>MASTER SHOWER</t>
  </si>
  <si>
    <t>walls - 99sf + waste</t>
  </si>
  <si>
    <t>ceiling (if needed) - 15sf + waste</t>
  </si>
  <si>
    <t>fiberglass pan - no floor tile needed</t>
  </si>
  <si>
    <t>walls - 168sf + waste</t>
  </si>
  <si>
    <t>ceiling - 25sf + waste</t>
  </si>
  <si>
    <t>floor - 25sf + waste</t>
  </si>
  <si>
    <t>install corner shelves/seat leadge</t>
  </si>
  <si>
    <t>inset</t>
  </si>
  <si>
    <t>Labor for special deco</t>
  </si>
  <si>
    <t>Roof Suntunnels/Skylights</t>
  </si>
  <si>
    <t>per week</t>
  </si>
  <si>
    <t>Sod/Fine Grading Allowance</t>
  </si>
  <si>
    <t>HINGES (pair)</t>
  </si>
  <si>
    <t>DOOR STOPS (rigid base stop)</t>
  </si>
  <si>
    <t>DOOR STOPS (Hinge Pin - 2 for each door)</t>
  </si>
  <si>
    <t>POCKET DOORS (edge pull and 2 flush pulls)</t>
  </si>
  <si>
    <t>not lockable</t>
  </si>
  <si>
    <t>3.5x3.5</t>
  </si>
  <si>
    <t>4x4</t>
  </si>
  <si>
    <t>HINGES (spring loaded self closing)</t>
  </si>
  <si>
    <t>FRONT DOOR (hinges and stops)</t>
  </si>
  <si>
    <t>DOOR STOPS (floor type)</t>
  </si>
  <si>
    <t>garage</t>
  </si>
  <si>
    <t>SERVICE ENTRY</t>
  </si>
  <si>
    <t>HOOKS</t>
  </si>
  <si>
    <t>LARGE PULLS</t>
  </si>
  <si>
    <t>Bath Accessories - see briggs selection sheet (included in plumbing fixture allowance)</t>
  </si>
  <si>
    <t>LOWER LEVEL BATHROOM</t>
  </si>
  <si>
    <t>CORNERS</t>
  </si>
  <si>
    <t>stone SF</t>
  </si>
  <si>
    <t>15% WASTE FACTOR</t>
  </si>
  <si>
    <t>Thin Stone</t>
  </si>
  <si>
    <t>Todd</t>
  </si>
  <si>
    <t>Stone corners</t>
  </si>
  <si>
    <t>Thin Stone Masonry</t>
  </si>
  <si>
    <t>pallet charges</t>
  </si>
  <si>
    <t>Felt 200sf/roll</t>
  </si>
  <si>
    <t>Rainscreen 4'x65' keene (260sf)</t>
  </si>
  <si>
    <t>Lath (27"x96") 18sf but assume 16sf with overlap</t>
  </si>
  <si>
    <t>Type S mortar for scratch coat (assume 10-12sf/bag)</t>
  </si>
  <si>
    <t>premix setting mortar (colored) - assume 15sf/bag</t>
  </si>
  <si>
    <t>lath bottom weep screed (assume 10' pieces)</t>
  </si>
  <si>
    <t>320' perimeter</t>
  </si>
  <si>
    <t>approx 200sf/pallet</t>
  </si>
  <si>
    <t>MISC lath, scratch coat, rainscreen etc</t>
  </si>
  <si>
    <t>per square foot</t>
  </si>
  <si>
    <t>THIN STONE (Jeff take-off)</t>
  </si>
  <si>
    <t>Precast Stone (plinth at stoop)</t>
  </si>
  <si>
    <t>Stone Masonry (sills,wall caps/etc)</t>
  </si>
  <si>
    <t>Wood Interior Trim (and stair parts)</t>
  </si>
  <si>
    <t>3-1/2" CASING</t>
  </si>
  <si>
    <t>1 x 6 S4S</t>
  </si>
  <si>
    <t>cherry/alder</t>
  </si>
  <si>
    <t>STAIRS</t>
  </si>
  <si>
    <t>SKIRTS 1X12</t>
  </si>
  <si>
    <t>SKIRT CAP</t>
  </si>
  <si>
    <t>RAIL</t>
  </si>
  <si>
    <t>BALUSTERS</t>
  </si>
  <si>
    <t>NEWELS</t>
  </si>
  <si>
    <t>backing</t>
  </si>
  <si>
    <t>END CAPS</t>
  </si>
  <si>
    <t>SPECIAL DETAILS (foyer etc)</t>
  </si>
  <si>
    <t>Sound System / TV install</t>
  </si>
  <si>
    <t>Audio-Visual Structured Prewire/Network</t>
  </si>
  <si>
    <t>Security System/Fire Protec./video surveillance</t>
  </si>
  <si>
    <t>Finish Hardware Allowance (grab bars)</t>
  </si>
  <si>
    <t>alternate</t>
  </si>
  <si>
    <t>Plumbing Fixtures (&amp; bath accessories)</t>
  </si>
  <si>
    <t>SLAB SPLASH IN COUNTERTOP ALLOWANCE</t>
  </si>
  <si>
    <t>Tile Backsplash (lower Bar)</t>
  </si>
  <si>
    <t>EIFS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</si>
</sst>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0_);[Red]\(0\)"/>
    <numFmt numFmtId="169" formatCode="&quot;$&quot;#,##0"/>
    <numFmt numFmtId="170" formatCode="&quot;$&quot;#,##0.00"/>
    <numFmt numFmtId="171" formatCode="_(* #,##0.000_);_(* \(#,##0.000\);_(* &quot;-&quot;??_);_(@_)"/>
    <numFmt numFmtId="172" formatCode="_(&quot;$&quot;* #,##0.000_);_(&quot;$&quot;* \(#,##0.000\);_(&quot;$&quot;* &quot;-&quot;??_);_(@_)"/>
    <numFmt numFmtId="173" formatCode="[$-409]mmmm\ d\,\ yyyy;@"/>
    <numFmt numFmtId="174" formatCode="0.0%"/>
    <numFmt numFmtId="175" formatCode="_(* #,##0.0_);_(* \(#,##0.0\);_(* &quot;-&quot;??_);_(@_)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i/>
      <u val="singleAccounting"/>
      <sz val="10"/>
      <name val="Arial"/>
      <family val="2"/>
    </font>
    <font>
      <i/>
      <sz val="9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0"/>
      <color theme="1"/>
      <name val="Century Gothic"/>
      <family val="2"/>
    </font>
    <font>
      <i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564">
    <xf numFmtId="0" fontId="0" fillId="0" borderId="0" xfId="0"/>
    <xf numFmtId="0" fontId="4" fillId="0" borderId="0" xfId="3" applyFont="1" applyAlignment="1">
      <alignment horizontal="center"/>
    </xf>
    <xf numFmtId="0" fontId="4" fillId="0" borderId="0" xfId="3" applyFont="1" applyAlignment="1">
      <alignment horizontal="right"/>
    </xf>
    <xf numFmtId="44" fontId="4" fillId="0" borderId="0" xfId="3" applyNumberFormat="1" applyFont="1"/>
    <xf numFmtId="0" fontId="4" fillId="0" borderId="0" xfId="3" applyFont="1" applyAlignment="1">
      <alignment horizontal="left"/>
    </xf>
    <xf numFmtId="0" fontId="2" fillId="0" borderId="0" xfId="0" applyFont="1"/>
    <xf numFmtId="0" fontId="2" fillId="0" borderId="19" xfId="0" applyFont="1" applyBorder="1"/>
    <xf numFmtId="0" fontId="0" fillId="0" borderId="0" xfId="0" applyAlignment="1">
      <alignment horizontal="center"/>
    </xf>
    <xf numFmtId="0" fontId="10" fillId="0" borderId="0" xfId="0" applyFont="1"/>
    <xf numFmtId="0" fontId="11" fillId="0" borderId="0" xfId="0" applyFont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4" fillId="0" borderId="0" xfId="2" applyFont="1" applyBorder="1" applyProtection="1"/>
    <xf numFmtId="44" fontId="4" fillId="0" borderId="0" xfId="2" applyFont="1" applyBorder="1" applyAlignment="1" applyProtection="1">
      <alignment horizontal="center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Alignment="1" applyProtection="1">
      <alignment horizontal="center"/>
    </xf>
    <xf numFmtId="44" fontId="2" fillId="0" borderId="0" xfId="2" applyFont="1" applyFill="1" applyBorder="1" applyProtection="1"/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169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10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7" fillId="0" borderId="0" xfId="0" applyFont="1"/>
    <xf numFmtId="169" fontId="4" fillId="0" borderId="0" xfId="2" applyNumberFormat="1" applyFont="1" applyBorder="1"/>
    <xf numFmtId="0" fontId="4" fillId="0" borderId="0" xfId="0" applyFont="1" applyAlignment="1">
      <alignment horizontal="left"/>
    </xf>
    <xf numFmtId="2" fontId="13" fillId="0" borderId="0" xfId="0" applyNumberFormat="1" applyFont="1"/>
    <xf numFmtId="0" fontId="14" fillId="0" borderId="0" xfId="0" applyFont="1" applyAlignment="1">
      <alignment horizontal="center"/>
    </xf>
    <xf numFmtId="2" fontId="19" fillId="0" borderId="0" xfId="0" applyNumberFormat="1" applyFont="1"/>
    <xf numFmtId="0" fontId="13" fillId="0" borderId="0" xfId="0" applyFont="1"/>
    <xf numFmtId="0" fontId="13" fillId="5" borderId="0" xfId="0" applyFont="1" applyFill="1" applyAlignment="1">
      <alignment horizontal="right"/>
    </xf>
    <xf numFmtId="0" fontId="13" fillId="5" borderId="0" xfId="0" applyFont="1" applyFill="1" applyAlignment="1">
      <alignment horizontal="left"/>
    </xf>
    <xf numFmtId="0" fontId="13" fillId="5" borderId="0" xfId="0" applyFont="1" applyFill="1"/>
    <xf numFmtId="43" fontId="13" fillId="5" borderId="0" xfId="1" applyFont="1" applyFill="1" applyBorder="1" applyProtection="1"/>
    <xf numFmtId="0" fontId="14" fillId="5" borderId="0" xfId="0" applyFont="1" applyFill="1"/>
    <xf numFmtId="1" fontId="14" fillId="5" borderId="0" xfId="0" applyNumberFormat="1" applyFont="1" applyFill="1"/>
    <xf numFmtId="165" fontId="14" fillId="5" borderId="0" xfId="1" applyNumberFormat="1" applyFont="1" applyFill="1" applyBorder="1" applyProtection="1"/>
    <xf numFmtId="3" fontId="13" fillId="5" borderId="0" xfId="0" applyNumberFormat="1" applyFont="1" applyFill="1" applyAlignment="1">
      <alignment horizontal="center"/>
    </xf>
    <xf numFmtId="3" fontId="13" fillId="5" borderId="0" xfId="0" applyNumberFormat="1" applyFont="1" applyFill="1"/>
    <xf numFmtId="3" fontId="13" fillId="4" borderId="1" xfId="0" applyNumberFormat="1" applyFont="1" applyFill="1" applyBorder="1"/>
    <xf numFmtId="3" fontId="13" fillId="4" borderId="1" xfId="0" applyNumberFormat="1" applyFont="1" applyFill="1" applyBorder="1" applyAlignment="1">
      <alignment horizontal="left"/>
    </xf>
    <xf numFmtId="165" fontId="13" fillId="4" borderId="1" xfId="1" applyNumberFormat="1" applyFont="1" applyFill="1" applyBorder="1" applyProtection="1"/>
    <xf numFmtId="3" fontId="14" fillId="4" borderId="1" xfId="0" applyNumberFormat="1" applyFont="1" applyFill="1" applyBorder="1"/>
    <xf numFmtId="5" fontId="13" fillId="0" borderId="3" xfId="0" applyNumberFormat="1" applyFont="1" applyBorder="1"/>
    <xf numFmtId="165" fontId="13" fillId="0" borderId="3" xfId="1" applyNumberFormat="1" applyFont="1" applyFill="1" applyBorder="1" applyProtection="1"/>
    <xf numFmtId="10" fontId="14" fillId="0" borderId="3" xfId="0" applyNumberFormat="1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4" fillId="3" borderId="0" xfId="0" applyFont="1" applyFill="1"/>
    <xf numFmtId="0" fontId="14" fillId="3" borderId="0" xfId="0" applyFont="1" applyFill="1" applyAlignment="1">
      <alignment horizontal="center"/>
    </xf>
    <xf numFmtId="1" fontId="13" fillId="3" borderId="0" xfId="0" applyNumberFormat="1" applyFont="1" applyFill="1"/>
    <xf numFmtId="165" fontId="13" fillId="3" borderId="0" xfId="1" applyNumberFormat="1" applyFont="1" applyFill="1" applyBorder="1" applyProtection="1"/>
    <xf numFmtId="174" fontId="13" fillId="0" borderId="0" xfId="0" applyNumberFormat="1" applyFont="1"/>
    <xf numFmtId="3" fontId="13" fillId="0" borderId="0" xfId="0" applyNumberFormat="1" applyFont="1" applyAlignment="1">
      <alignment horizontal="right"/>
    </xf>
    <xf numFmtId="3" fontId="14" fillId="0" borderId="0" xfId="0" applyNumberFormat="1" applyFont="1" applyAlignment="1">
      <alignment horizontal="right"/>
    </xf>
    <xf numFmtId="0" fontId="13" fillId="0" borderId="0" xfId="0" applyFont="1" applyAlignment="1">
      <alignment horizontal="center"/>
    </xf>
    <xf numFmtId="1" fontId="13" fillId="0" borderId="0" xfId="0" applyNumberFormat="1" applyFont="1"/>
    <xf numFmtId="165" fontId="13" fillId="0" borderId="0" xfId="1" applyNumberFormat="1" applyFont="1" applyFill="1" applyBorder="1"/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43" fontId="13" fillId="0" borderId="0" xfId="1" applyFont="1" applyFill="1" applyBorder="1"/>
    <xf numFmtId="165" fontId="19" fillId="0" borderId="0" xfId="1" applyNumberFormat="1" applyFont="1" applyFill="1" applyBorder="1" applyAlignment="1" applyProtection="1">
      <alignment vertical="center"/>
    </xf>
    <xf numFmtId="43" fontId="13" fillId="0" borderId="0" xfId="1" applyFont="1" applyFill="1" applyBorder="1" applyAlignment="1" applyProtection="1">
      <alignment vertical="center"/>
    </xf>
    <xf numFmtId="0" fontId="18" fillId="0" borderId="0" xfId="0" applyFont="1" applyAlignment="1">
      <alignment horizontal="left" wrapText="1"/>
    </xf>
    <xf numFmtId="0" fontId="18" fillId="0" borderId="0" xfId="0" applyFont="1" applyAlignment="1">
      <alignment horizontal="right" vertical="center"/>
    </xf>
    <xf numFmtId="165" fontId="19" fillId="0" borderId="0" xfId="1" applyNumberFormat="1" applyFont="1" applyFill="1" applyBorder="1" applyAlignment="1" applyProtection="1">
      <alignment horizontal="right" vertical="center"/>
    </xf>
    <xf numFmtId="43" fontId="13" fillId="0" borderId="0" xfId="1" applyFont="1" applyFill="1" applyBorder="1" applyAlignment="1" applyProtection="1">
      <alignment horizontal="center" wrapText="1"/>
    </xf>
    <xf numFmtId="0" fontId="18" fillId="0" borderId="0" xfId="0" applyFont="1" applyAlignment="1">
      <alignment horizontal="right"/>
    </xf>
    <xf numFmtId="0" fontId="20" fillId="0" borderId="0" xfId="0" applyFont="1"/>
    <xf numFmtId="0" fontId="18" fillId="0" borderId="0" xfId="0" applyFont="1" applyAlignment="1">
      <alignment horizontal="left"/>
    </xf>
    <xf numFmtId="165" fontId="22" fillId="0" borderId="0" xfId="1" applyNumberFormat="1" applyFont="1" applyFill="1" applyBorder="1" applyAlignment="1" applyProtection="1">
      <alignment horizontal="right"/>
    </xf>
    <xf numFmtId="43" fontId="13" fillId="0" borderId="0" xfId="1" applyFont="1" applyFill="1" applyBorder="1" applyAlignment="1" applyProtection="1">
      <alignment horizontal="right"/>
    </xf>
    <xf numFmtId="0" fontId="19" fillId="0" borderId="0" xfId="0" applyFont="1" applyAlignment="1">
      <alignment horizontal="left"/>
    </xf>
    <xf numFmtId="165" fontId="19" fillId="0" borderId="0" xfId="1" applyNumberFormat="1" applyFont="1" applyFill="1" applyBorder="1" applyAlignment="1" applyProtection="1">
      <alignment horizontal="right"/>
    </xf>
    <xf numFmtId="0" fontId="19" fillId="0" borderId="0" xfId="1" applyNumberFormat="1" applyFont="1" applyFill="1" applyBorder="1"/>
    <xf numFmtId="0" fontId="21" fillId="0" borderId="0" xfId="0" applyFont="1"/>
    <xf numFmtId="165" fontId="18" fillId="0" borderId="0" xfId="1" applyNumberFormat="1" applyFont="1" applyFill="1" applyBorder="1" applyAlignment="1" applyProtection="1">
      <alignment horizontal="right"/>
    </xf>
    <xf numFmtId="43" fontId="20" fillId="0" borderId="0" xfId="1" applyFont="1" applyFill="1" applyBorder="1" applyProtection="1"/>
    <xf numFmtId="0" fontId="14" fillId="0" borderId="0" xfId="0" applyFont="1"/>
    <xf numFmtId="0" fontId="19" fillId="0" borderId="0" xfId="0" applyFont="1"/>
    <xf numFmtId="43" fontId="13" fillId="0" borderId="0" xfId="1" applyFont="1" applyFill="1" applyBorder="1" applyAlignment="1" applyProtection="1">
      <alignment horizontal="center"/>
    </xf>
    <xf numFmtId="1" fontId="13" fillId="0" borderId="0" xfId="0" applyNumberFormat="1" applyFont="1" applyAlignment="1">
      <alignment horizontal="right"/>
    </xf>
    <xf numFmtId="165" fontId="13" fillId="0" borderId="0" xfId="1" applyNumberFormat="1" applyFont="1" applyFill="1" applyBorder="1" applyAlignment="1" applyProtection="1">
      <alignment horizontal="right"/>
    </xf>
    <xf numFmtId="165" fontId="13" fillId="0" borderId="0" xfId="0" applyNumberFormat="1" applyFont="1" applyAlignment="1">
      <alignment horizontal="right"/>
    </xf>
    <xf numFmtId="1" fontId="14" fillId="0" borderId="0" xfId="0" applyNumberFormat="1" applyFont="1" applyAlignment="1">
      <alignment horizontal="right"/>
    </xf>
    <xf numFmtId="3" fontId="13" fillId="0" borderId="0" xfId="0" applyNumberFormat="1" applyFont="1" applyAlignment="1">
      <alignment horizontal="left"/>
    </xf>
    <xf numFmtId="3" fontId="13" fillId="0" borderId="0" xfId="0" applyNumberFormat="1" applyFont="1"/>
    <xf numFmtId="3" fontId="14" fillId="0" borderId="0" xfId="0" applyNumberFormat="1" applyFont="1" applyAlignment="1">
      <alignment horizontal="center"/>
    </xf>
    <xf numFmtId="165" fontId="13" fillId="0" borderId="0" xfId="1" applyNumberFormat="1" applyFont="1" applyFill="1" applyBorder="1" applyProtection="1"/>
    <xf numFmtId="3" fontId="13" fillId="0" borderId="0" xfId="0" applyNumberFormat="1" applyFont="1" applyAlignment="1">
      <alignment horizontal="center"/>
    </xf>
    <xf numFmtId="0" fontId="14" fillId="0" borderId="0" xfId="0" quotePrefix="1" applyFont="1"/>
    <xf numFmtId="3" fontId="14" fillId="0" borderId="0" xfId="0" applyNumberFormat="1" applyFont="1" applyAlignment="1">
      <alignment horizontal="left"/>
    </xf>
    <xf numFmtId="5" fontId="13" fillId="0" borderId="0" xfId="0" applyNumberFormat="1" applyFont="1"/>
    <xf numFmtId="43" fontId="13" fillId="0" borderId="0" xfId="1" applyFont="1" applyFill="1" applyBorder="1" applyProtection="1"/>
    <xf numFmtId="0" fontId="14" fillId="5" borderId="0" xfId="0" applyFont="1" applyFill="1" applyAlignment="1">
      <alignment horizontal="left"/>
    </xf>
    <xf numFmtId="3" fontId="13" fillId="5" borderId="0" xfId="0" applyNumberFormat="1" applyFont="1" applyFill="1" applyAlignment="1">
      <alignment horizontal="right"/>
    </xf>
    <xf numFmtId="3" fontId="13" fillId="5" borderId="0" xfId="0" applyNumberFormat="1" applyFont="1" applyFill="1" applyAlignment="1">
      <alignment horizontal="left"/>
    </xf>
    <xf numFmtId="3" fontId="13" fillId="3" borderId="0" xfId="0" applyNumberFormat="1" applyFont="1" applyFill="1" applyAlignment="1">
      <alignment horizontal="center"/>
    </xf>
    <xf numFmtId="0" fontId="13" fillId="3" borderId="0" xfId="0" applyFont="1" applyFill="1"/>
    <xf numFmtId="3" fontId="13" fillId="3" borderId="0" xfId="0" applyNumberFormat="1" applyFont="1" applyFill="1" applyAlignment="1">
      <alignment horizontal="left"/>
    </xf>
    <xf numFmtId="3" fontId="14" fillId="3" borderId="0" xfId="0" applyNumberFormat="1" applyFont="1" applyFill="1" applyAlignment="1">
      <alignment horizontal="right"/>
    </xf>
    <xf numFmtId="43" fontId="13" fillId="3" borderId="0" xfId="1" applyFont="1" applyFill="1" applyBorder="1" applyProtection="1"/>
    <xf numFmtId="3" fontId="13" fillId="3" borderId="0" xfId="0" applyNumberFormat="1" applyFont="1" applyFill="1"/>
    <xf numFmtId="3" fontId="13" fillId="3" borderId="0" xfId="0" applyNumberFormat="1" applyFont="1" applyFill="1" applyAlignment="1">
      <alignment horizontal="right"/>
    </xf>
    <xf numFmtId="14" fontId="14" fillId="3" borderId="0" xfId="0" applyNumberFormat="1" applyFont="1" applyFill="1" applyAlignment="1">
      <alignment horizontal="left"/>
    </xf>
    <xf numFmtId="1" fontId="14" fillId="0" borderId="0" xfId="0" applyNumberFormat="1" applyFont="1" applyAlignment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0" fontId="14" fillId="0" borderId="0" xfId="0" applyFont="1" applyAlignment="1">
      <alignment horizontal="right"/>
    </xf>
    <xf numFmtId="171" fontId="13" fillId="0" borderId="0" xfId="1" applyNumberFormat="1" applyFont="1" applyFill="1" applyBorder="1" applyProtection="1"/>
    <xf numFmtId="171" fontId="13" fillId="0" borderId="0" xfId="1" applyNumberFormat="1" applyFont="1" applyFill="1" applyBorder="1" applyAlignment="1" applyProtection="1">
      <alignment horizontal="center"/>
    </xf>
    <xf numFmtId="5" fontId="13" fillId="0" borderId="0" xfId="0" applyNumberFormat="1" applyFont="1" applyAlignment="1">
      <alignment horizontal="right"/>
    </xf>
    <xf numFmtId="165" fontId="14" fillId="0" borderId="0" xfId="1" applyNumberFormat="1" applyFont="1" applyFill="1" applyBorder="1" applyAlignment="1" applyProtection="1">
      <alignment horizontal="right"/>
    </xf>
    <xf numFmtId="7" fontId="13" fillId="0" borderId="0" xfId="0" applyNumberFormat="1" applyFont="1"/>
    <xf numFmtId="5" fontId="13" fillId="0" borderId="0" xfId="0" applyNumberFormat="1" applyFont="1" applyAlignment="1">
      <alignment horizontal="left"/>
    </xf>
    <xf numFmtId="43" fontId="24" fillId="0" borderId="0" xfId="1" applyFont="1" applyFill="1" applyBorder="1" applyAlignment="1" applyProtection="1">
      <alignment horizontal="center"/>
    </xf>
    <xf numFmtId="165" fontId="24" fillId="0" borderId="0" xfId="1" applyNumberFormat="1" applyFont="1" applyFill="1" applyBorder="1" applyProtection="1">
      <protection locked="0"/>
    </xf>
    <xf numFmtId="3" fontId="14" fillId="0" borderId="0" xfId="0" applyNumberFormat="1" applyFont="1"/>
    <xf numFmtId="0" fontId="14" fillId="0" borderId="0" xfId="0" applyFont="1" applyAlignment="1">
      <alignment vertical="center" wrapText="1"/>
    </xf>
    <xf numFmtId="9" fontId="14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" fontId="14" fillId="0" borderId="0" xfId="0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0" fontId="14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1" fontId="20" fillId="0" borderId="0" xfId="0" applyNumberFormat="1" applyFont="1"/>
    <xf numFmtId="165" fontId="20" fillId="0" borderId="0" xfId="1" applyNumberFormat="1" applyFont="1" applyFill="1" applyBorder="1" applyAlignment="1" applyProtection="1"/>
    <xf numFmtId="0" fontId="20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14" fontId="13" fillId="0" borderId="0" xfId="0" applyNumberFormat="1" applyFont="1" applyAlignment="1">
      <alignment horizontal="right"/>
    </xf>
    <xf numFmtId="173" fontId="13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center"/>
    </xf>
    <xf numFmtId="165" fontId="24" fillId="6" borderId="0" xfId="1" applyNumberFormat="1" applyFont="1" applyFill="1" applyBorder="1" applyProtection="1"/>
    <xf numFmtId="43" fontId="24" fillId="6" borderId="0" xfId="1" applyFont="1" applyFill="1" applyBorder="1" applyAlignment="1" applyProtection="1">
      <alignment horizontal="center"/>
    </xf>
    <xf numFmtId="0" fontId="14" fillId="3" borderId="0" xfId="0" applyFont="1" applyFill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13" fillId="4" borderId="1" xfId="0" applyFont="1" applyFill="1" applyBorder="1"/>
    <xf numFmtId="3" fontId="13" fillId="4" borderId="1" xfId="0" applyNumberFormat="1" applyFont="1" applyFill="1" applyBorder="1" applyAlignment="1">
      <alignment horizontal="center"/>
    </xf>
    <xf numFmtId="3" fontId="14" fillId="4" borderId="1" xfId="0" applyNumberFormat="1" applyFont="1" applyFill="1" applyBorder="1" applyAlignment="1">
      <alignment horizontal="right"/>
    </xf>
    <xf numFmtId="43" fontId="13" fillId="4" borderId="1" xfId="1" applyFont="1" applyFill="1" applyBorder="1"/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171" fontId="13" fillId="0" borderId="1" xfId="1" applyNumberFormat="1" applyFont="1" applyFill="1" applyBorder="1" applyProtection="1"/>
    <xf numFmtId="3" fontId="13" fillId="0" borderId="1" xfId="0" applyNumberFormat="1" applyFont="1" applyBorder="1"/>
    <xf numFmtId="0" fontId="13" fillId="0" borderId="1" xfId="0" applyFont="1" applyBorder="1" applyAlignment="1">
      <alignment horizontal="left"/>
    </xf>
    <xf numFmtId="171" fontId="13" fillId="0" borderId="1" xfId="1" applyNumberFormat="1" applyFont="1" applyFill="1" applyBorder="1" applyAlignment="1" applyProtection="1">
      <alignment horizontal="center"/>
    </xf>
    <xf numFmtId="165" fontId="13" fillId="0" borderId="1" xfId="1" applyNumberFormat="1" applyFont="1" applyFill="1" applyBorder="1" applyProtection="1"/>
    <xf numFmtId="0" fontId="14" fillId="0" borderId="0" xfId="0" applyFont="1" applyAlignment="1">
      <alignment horizontal="left" indent="2"/>
    </xf>
    <xf numFmtId="43" fontId="14" fillId="0" borderId="0" xfId="1" applyFont="1" applyFill="1" applyBorder="1" applyAlignment="1" applyProtection="1">
      <alignment horizontal="right"/>
    </xf>
    <xf numFmtId="0" fontId="14" fillId="0" borderId="22" xfId="0" applyFont="1" applyBorder="1" applyAlignment="1">
      <alignment horizontal="left" vertical="center" indent="2"/>
    </xf>
    <xf numFmtId="0" fontId="13" fillId="0" borderId="1" xfId="0" applyFont="1" applyBorder="1" applyAlignment="1">
      <alignment horizontal="left" vertical="center" indent="2"/>
    </xf>
    <xf numFmtId="0" fontId="14" fillId="0" borderId="1" xfId="0" applyFont="1" applyBorder="1" applyAlignment="1">
      <alignment horizontal="left" indent="2"/>
    </xf>
    <xf numFmtId="0" fontId="13" fillId="0" borderId="1" xfId="0" applyFont="1" applyBorder="1" applyAlignment="1">
      <alignment horizontal="right"/>
    </xf>
    <xf numFmtId="0" fontId="13" fillId="0" borderId="1" xfId="0" applyFont="1" applyBorder="1"/>
    <xf numFmtId="43" fontId="13" fillId="0" borderId="1" xfId="1" applyFont="1" applyFill="1" applyBorder="1" applyProtection="1"/>
    <xf numFmtId="0" fontId="14" fillId="0" borderId="22" xfId="0" applyFont="1" applyBorder="1" applyAlignment="1">
      <alignment horizontal="left" indent="2"/>
    </xf>
    <xf numFmtId="1" fontId="14" fillId="0" borderId="1" xfId="0" applyNumberFormat="1" applyFont="1" applyBorder="1" applyAlignment="1">
      <alignment horizontal="right"/>
    </xf>
    <xf numFmtId="43" fontId="14" fillId="0" borderId="1" xfId="1" applyFont="1" applyFill="1" applyBorder="1" applyAlignment="1" applyProtection="1">
      <alignment horizontal="right"/>
    </xf>
    <xf numFmtId="5" fontId="13" fillId="0" borderId="3" xfId="0" applyNumberFormat="1" applyFont="1" applyBorder="1" applyAlignment="1">
      <alignment horizontal="right"/>
    </xf>
    <xf numFmtId="169" fontId="13" fillId="0" borderId="0" xfId="0" applyNumberFormat="1" applyFont="1" applyAlignment="1">
      <alignment horizontal="right"/>
    </xf>
    <xf numFmtId="169" fontId="13" fillId="0" borderId="1" xfId="0" applyNumberFormat="1" applyFont="1" applyBorder="1" applyAlignment="1">
      <alignment horizontal="right"/>
    </xf>
    <xf numFmtId="37" fontId="14" fillId="0" borderId="20" xfId="2" applyNumberFormat="1" applyFont="1" applyFill="1" applyBorder="1" applyAlignment="1" applyProtection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3" fontId="14" fillId="0" borderId="1" xfId="0" applyNumberFormat="1" applyFont="1" applyBorder="1" applyAlignment="1">
      <alignment horizontal="right"/>
    </xf>
    <xf numFmtId="3" fontId="14" fillId="0" borderId="23" xfId="0" applyNumberFormat="1" applyFont="1" applyBorder="1" applyAlignment="1">
      <alignment horizontal="right"/>
    </xf>
    <xf numFmtId="37" fontId="14" fillId="0" borderId="1" xfId="2" applyNumberFormat="1" applyFont="1" applyFill="1" applyBorder="1" applyAlignment="1" applyProtection="1">
      <alignment horizontal="center"/>
    </xf>
    <xf numFmtId="43" fontId="13" fillId="0" borderId="1" xfId="1" applyFont="1" applyFill="1" applyBorder="1" applyAlignment="1" applyProtection="1">
      <alignment horizontal="center"/>
    </xf>
    <xf numFmtId="43" fontId="13" fillId="0" borderId="23" xfId="1" applyFont="1" applyFill="1" applyBorder="1" applyAlignment="1" applyProtection="1">
      <alignment horizontal="center"/>
    </xf>
    <xf numFmtId="43" fontId="14" fillId="0" borderId="20" xfId="1" applyFont="1" applyFill="1" applyBorder="1" applyAlignment="1" applyProtection="1">
      <alignment horizontal="center"/>
    </xf>
    <xf numFmtId="43" fontId="14" fillId="0" borderId="7" xfId="1" applyFont="1" applyFill="1" applyBorder="1" applyAlignment="1" applyProtection="1">
      <alignment horizontal="center"/>
    </xf>
    <xf numFmtId="3" fontId="14" fillId="0" borderId="20" xfId="2" applyNumberFormat="1" applyFont="1" applyFill="1" applyBorder="1" applyAlignment="1" applyProtection="1">
      <alignment horizontal="center"/>
    </xf>
    <xf numFmtId="3" fontId="14" fillId="0" borderId="20" xfId="0" applyNumberFormat="1" applyFont="1" applyBorder="1" applyAlignment="1">
      <alignment horizontal="center"/>
    </xf>
    <xf numFmtId="3" fontId="14" fillId="0" borderId="23" xfId="0" applyNumberFormat="1" applyFont="1" applyBorder="1"/>
    <xf numFmtId="0" fontId="24" fillId="6" borderId="24" xfId="0" applyFont="1" applyFill="1" applyBorder="1" applyAlignment="1">
      <alignment horizontal="center"/>
    </xf>
    <xf numFmtId="0" fontId="25" fillId="6" borderId="25" xfId="0" applyFont="1" applyFill="1" applyBorder="1"/>
    <xf numFmtId="0" fontId="24" fillId="6" borderId="25" xfId="0" applyFont="1" applyFill="1" applyBorder="1"/>
    <xf numFmtId="165" fontId="24" fillId="6" borderId="25" xfId="1" applyNumberFormat="1" applyFont="1" applyFill="1" applyBorder="1" applyProtection="1"/>
    <xf numFmtId="3" fontId="24" fillId="6" borderId="25" xfId="0" applyNumberFormat="1" applyFont="1" applyFill="1" applyBorder="1" applyAlignment="1">
      <alignment horizontal="left"/>
    </xf>
    <xf numFmtId="5" fontId="24" fillId="6" borderId="25" xfId="0" applyNumberFormat="1" applyFont="1" applyFill="1" applyBorder="1"/>
    <xf numFmtId="43" fontId="24" fillId="6" borderId="25" xfId="1" applyFont="1" applyFill="1" applyBorder="1" applyAlignment="1" applyProtection="1">
      <alignment horizontal="center"/>
    </xf>
    <xf numFmtId="43" fontId="24" fillId="6" borderId="26" xfId="1" applyFont="1" applyFill="1" applyBorder="1" applyAlignment="1" applyProtection="1">
      <alignment horizontal="center"/>
    </xf>
    <xf numFmtId="164" fontId="13" fillId="0" borderId="0" xfId="0" applyNumberFormat="1" applyFont="1" applyAlignment="1">
      <alignment horizontal="center"/>
    </xf>
    <xf numFmtId="0" fontId="18" fillId="0" borderId="0" xfId="0" applyFont="1"/>
    <xf numFmtId="44" fontId="19" fillId="0" borderId="0" xfId="2" applyFont="1" applyFill="1" applyBorder="1"/>
    <xf numFmtId="0" fontId="26" fillId="6" borderId="0" xfId="11" applyFont="1" applyFill="1" applyAlignment="1">
      <alignment horizontal="center"/>
    </xf>
    <xf numFmtId="165" fontId="26" fillId="6" borderId="0" xfId="1" applyNumberFormat="1" applyFont="1" applyFill="1" applyBorder="1" applyAlignment="1" applyProtection="1">
      <alignment horizontal="center" wrapText="1"/>
    </xf>
    <xf numFmtId="167" fontId="26" fillId="6" borderId="0" xfId="11" applyNumberFormat="1" applyFont="1" applyFill="1" applyAlignment="1">
      <alignment horizontal="center" wrapText="1"/>
    </xf>
    <xf numFmtId="165" fontId="26" fillId="7" borderId="2" xfId="1" applyNumberFormat="1" applyFont="1" applyFill="1" applyBorder="1" applyAlignment="1" applyProtection="1">
      <alignment horizontal="center"/>
    </xf>
    <xf numFmtId="166" fontId="26" fillId="7" borderId="2" xfId="2" applyNumberFormat="1" applyFont="1" applyFill="1" applyBorder="1" applyAlignment="1" applyProtection="1">
      <alignment horizontal="center"/>
    </xf>
    <xf numFmtId="0" fontId="13" fillId="0" borderId="2" xfId="0" applyFont="1" applyBorder="1"/>
    <xf numFmtId="165" fontId="19" fillId="0" borderId="2" xfId="1" applyNumberFormat="1" applyFont="1" applyBorder="1" applyProtection="1"/>
    <xf numFmtId="165" fontId="19" fillId="0" borderId="2" xfId="1" applyNumberFormat="1" applyFont="1" applyBorder="1" applyAlignment="1" applyProtection="1">
      <alignment horizontal="center"/>
    </xf>
    <xf numFmtId="165" fontId="19" fillId="0" borderId="2" xfId="1" applyNumberFormat="1" applyFont="1" applyFill="1" applyBorder="1" applyAlignment="1" applyProtection="1">
      <alignment horizontal="center"/>
    </xf>
    <xf numFmtId="0" fontId="26" fillId="7" borderId="13" xfId="0" applyFont="1" applyFill="1" applyBorder="1" applyAlignment="1">
      <alignment horizontal="center"/>
    </xf>
    <xf numFmtId="0" fontId="26" fillId="7" borderId="14" xfId="0" applyFont="1" applyFill="1" applyBorder="1" applyAlignment="1">
      <alignment horizontal="center"/>
    </xf>
    <xf numFmtId="1" fontId="26" fillId="7" borderId="14" xfId="0" applyNumberFormat="1" applyFont="1" applyFill="1" applyBorder="1" applyAlignment="1">
      <alignment horizontal="center"/>
    </xf>
    <xf numFmtId="165" fontId="26" fillId="7" borderId="14" xfId="1" applyNumberFormat="1" applyFont="1" applyFill="1" applyBorder="1" applyAlignment="1" applyProtection="1">
      <alignment horizontal="center"/>
    </xf>
    <xf numFmtId="0" fontId="26" fillId="7" borderId="14" xfId="0" applyFont="1" applyFill="1" applyBorder="1" applyAlignment="1">
      <alignment horizontal="right"/>
    </xf>
    <xf numFmtId="0" fontId="26" fillId="7" borderId="14" xfId="0" applyFont="1" applyFill="1" applyBorder="1" applyAlignment="1">
      <alignment horizontal="left"/>
    </xf>
    <xf numFmtId="2" fontId="26" fillId="7" borderId="15" xfId="0" applyNumberFormat="1" applyFont="1" applyFill="1" applyBorder="1" applyAlignment="1">
      <alignment horizontal="center"/>
    </xf>
    <xf numFmtId="165" fontId="26" fillId="7" borderId="9" xfId="1" applyNumberFormat="1" applyFont="1" applyFill="1" applyBorder="1" applyAlignment="1" applyProtection="1">
      <alignment horizontal="center"/>
    </xf>
    <xf numFmtId="165" fontId="19" fillId="0" borderId="9" xfId="1" applyNumberFormat="1" applyFont="1" applyFill="1" applyBorder="1" applyAlignment="1" applyProtection="1">
      <alignment horizontal="center"/>
    </xf>
    <xf numFmtId="0" fontId="13" fillId="0" borderId="12" xfId="0" applyFont="1" applyBorder="1" applyAlignment="1">
      <alignment horizontal="center"/>
    </xf>
    <xf numFmtId="0" fontId="13" fillId="0" borderId="6" xfId="0" applyFont="1" applyBorder="1"/>
    <xf numFmtId="165" fontId="19" fillId="0" borderId="6" xfId="1" applyNumberFormat="1" applyFont="1" applyBorder="1" applyProtection="1"/>
    <xf numFmtId="165" fontId="19" fillId="0" borderId="6" xfId="1" applyNumberFormat="1" applyFont="1" applyBorder="1" applyAlignment="1" applyProtection="1">
      <alignment horizontal="center"/>
    </xf>
    <xf numFmtId="165" fontId="19" fillId="0" borderId="6" xfId="1" applyNumberFormat="1" applyFont="1" applyFill="1" applyBorder="1" applyAlignment="1" applyProtection="1">
      <alignment horizontal="center"/>
    </xf>
    <xf numFmtId="165" fontId="19" fillId="0" borderId="5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4" fontId="27" fillId="6" borderId="0" xfId="11" applyNumberFormat="1" applyFont="1" applyFill="1" applyAlignment="1">
      <alignment horizontal="center"/>
    </xf>
    <xf numFmtId="0" fontId="27" fillId="6" borderId="0" xfId="11" applyFont="1" applyFill="1" applyAlignment="1">
      <alignment horizontal="center"/>
    </xf>
    <xf numFmtId="165" fontId="28" fillId="6" borderId="0" xfId="1" applyNumberFormat="1" applyFont="1" applyFill="1" applyBorder="1" applyAlignment="1" applyProtection="1">
      <alignment horizontal="center"/>
    </xf>
    <xf numFmtId="165" fontId="27" fillId="6" borderId="0" xfId="1" applyNumberFormat="1" applyFont="1" applyFill="1" applyBorder="1" applyAlignment="1" applyProtection="1">
      <alignment horizontal="center" wrapText="1"/>
    </xf>
    <xf numFmtId="167" fontId="27" fillId="6" borderId="0" xfId="11" applyNumberFormat="1" applyFont="1" applyFill="1" applyAlignment="1">
      <alignment horizontal="center" wrapText="1"/>
    </xf>
    <xf numFmtId="0" fontId="12" fillId="0" borderId="0" xfId="0" applyFont="1"/>
    <xf numFmtId="167" fontId="2" fillId="0" borderId="0" xfId="11" applyNumberFormat="1" applyFont="1" applyAlignment="1">
      <alignment horizontal="center" wrapText="1"/>
    </xf>
    <xf numFmtId="44" fontId="4" fillId="0" borderId="0" xfId="2" applyFont="1" applyBorder="1"/>
    <xf numFmtId="0" fontId="19" fillId="0" borderId="2" xfId="0" applyFont="1" applyBorder="1"/>
    <xf numFmtId="0" fontId="19" fillId="0" borderId="2" xfId="0" applyFont="1" applyBorder="1" applyAlignment="1">
      <alignment horizontal="center"/>
    </xf>
    <xf numFmtId="170" fontId="19" fillId="0" borderId="2" xfId="0" applyNumberFormat="1" applyFont="1" applyBorder="1"/>
    <xf numFmtId="0" fontId="19" fillId="0" borderId="9" xfId="0" applyFont="1" applyBorder="1"/>
    <xf numFmtId="0" fontId="19" fillId="0" borderId="6" xfId="0" applyFont="1" applyBorder="1"/>
    <xf numFmtId="0" fontId="19" fillId="0" borderId="6" xfId="0" applyFont="1" applyBorder="1" applyAlignment="1">
      <alignment horizontal="center"/>
    </xf>
    <xf numFmtId="170" fontId="19" fillId="0" borderId="6" xfId="0" applyNumberFormat="1" applyFont="1" applyBorder="1"/>
    <xf numFmtId="0" fontId="19" fillId="0" borderId="5" xfId="0" applyFont="1" applyBorder="1"/>
    <xf numFmtId="164" fontId="26" fillId="6" borderId="0" xfId="11" applyNumberFormat="1" applyFont="1" applyFill="1" applyAlignment="1">
      <alignment horizontal="center"/>
    </xf>
    <xf numFmtId="165" fontId="21" fillId="6" borderId="0" xfId="1" applyNumberFormat="1" applyFont="1" applyFill="1" applyBorder="1" applyAlignment="1" applyProtection="1">
      <alignment horizontal="center"/>
    </xf>
    <xf numFmtId="44" fontId="19" fillId="0" borderId="0" xfId="2" applyFont="1" applyFill="1" applyBorder="1" applyAlignment="1">
      <alignment horizontal="center"/>
    </xf>
    <xf numFmtId="44" fontId="19" fillId="0" borderId="0" xfId="0" applyNumberFormat="1" applyFont="1"/>
    <xf numFmtId="165" fontId="13" fillId="0" borderId="0" xfId="0" applyNumberFormat="1" applyFont="1"/>
    <xf numFmtId="165" fontId="13" fillId="0" borderId="0" xfId="0" applyNumberFormat="1" applyFont="1" applyAlignment="1">
      <alignment horizontal="center"/>
    </xf>
    <xf numFmtId="0" fontId="5" fillId="0" borderId="0" xfId="3" applyFont="1" applyProtection="1">
      <protection locked="0"/>
    </xf>
    <xf numFmtId="0" fontId="4" fillId="0" borderId="0" xfId="0" applyFont="1" applyAlignment="1">
      <alignment horizontal="left" indent="2"/>
    </xf>
    <xf numFmtId="0" fontId="7" fillId="0" borderId="0" xfId="3" applyFont="1" applyAlignment="1">
      <alignment horizontal="center"/>
    </xf>
    <xf numFmtId="0" fontId="2" fillId="0" borderId="0" xfId="3" applyFont="1" applyAlignment="1">
      <alignment horizontal="right"/>
    </xf>
    <xf numFmtId="0" fontId="2" fillId="0" borderId="1" xfId="0" applyFont="1" applyBorder="1"/>
    <xf numFmtId="0" fontId="2" fillId="0" borderId="1" xfId="3" applyFont="1" applyBorder="1" applyAlignment="1">
      <alignment horizontal="center"/>
    </xf>
    <xf numFmtId="44" fontId="18" fillId="0" borderId="0" xfId="2" applyFont="1" applyFill="1" applyBorder="1"/>
    <xf numFmtId="44" fontId="18" fillId="0" borderId="0" xfId="0" applyNumberFormat="1" applyFont="1"/>
    <xf numFmtId="165" fontId="23" fillId="0" borderId="0" xfId="0" applyNumberFormat="1" applyFont="1" applyAlignment="1">
      <alignment horizontal="left"/>
    </xf>
    <xf numFmtId="165" fontId="21" fillId="0" borderId="0" xfId="1" applyNumberFormat="1" applyFont="1" applyFill="1" applyBorder="1" applyAlignment="1" applyProtection="1">
      <alignment horizontal="center"/>
    </xf>
    <xf numFmtId="164" fontId="21" fillId="0" borderId="0" xfId="11" applyNumberFormat="1" applyFont="1" applyAlignment="1">
      <alignment horizontal="center"/>
    </xf>
    <xf numFmtId="0" fontId="21" fillId="0" borderId="0" xfId="11" applyFont="1" applyAlignment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167" fontId="21" fillId="0" borderId="0" xfId="11" applyNumberFormat="1" applyFont="1" applyAlignment="1">
      <alignment horizontal="center" wrapText="1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30" fillId="0" borderId="0" xfId="0" applyFont="1"/>
    <xf numFmtId="44" fontId="18" fillId="0" borderId="0" xfId="2" applyFont="1" applyFill="1" applyBorder="1" applyAlignment="1">
      <alignment horizontal="center"/>
    </xf>
    <xf numFmtId="44" fontId="19" fillId="0" borderId="0" xfId="2" applyFont="1" applyFill="1" applyBorder="1" applyAlignment="1">
      <alignment horizontal="center" wrapText="1"/>
    </xf>
    <xf numFmtId="0" fontId="29" fillId="0" borderId="0" xfId="0" applyFont="1"/>
    <xf numFmtId="44" fontId="19" fillId="0" borderId="0" xfId="2" applyFont="1" applyFill="1" applyBorder="1" applyAlignment="1">
      <alignment horizontal="right"/>
    </xf>
    <xf numFmtId="165" fontId="23" fillId="0" borderId="0" xfId="0" applyNumberFormat="1" applyFont="1"/>
    <xf numFmtId="44" fontId="19" fillId="0" borderId="0" xfId="2" applyFont="1"/>
    <xf numFmtId="0" fontId="19" fillId="2" borderId="0" xfId="0" applyFont="1" applyFill="1"/>
    <xf numFmtId="0" fontId="19" fillId="0" borderId="18" xfId="0" applyFont="1" applyBorder="1"/>
    <xf numFmtId="0" fontId="14" fillId="8" borderId="0" xfId="0" applyFont="1" applyFill="1" applyAlignment="1">
      <alignment horizontal="center"/>
    </xf>
    <xf numFmtId="0" fontId="14" fillId="8" borderId="0" xfId="0" applyFont="1" applyFill="1"/>
    <xf numFmtId="0" fontId="31" fillId="8" borderId="0" xfId="0" applyFont="1" applyFill="1"/>
    <xf numFmtId="0" fontId="15" fillId="8" borderId="0" xfId="0" applyFont="1" applyFill="1"/>
    <xf numFmtId="0" fontId="16" fillId="8" borderId="0" xfId="0" applyFont="1" applyFill="1" applyAlignment="1">
      <alignment vertical="center"/>
    </xf>
    <xf numFmtId="0" fontId="18" fillId="8" borderId="16" xfId="0" applyFont="1" applyFill="1" applyBorder="1" applyAlignment="1">
      <alignment horizontal="center"/>
    </xf>
    <xf numFmtId="0" fontId="18" fillId="8" borderId="11" xfId="0" applyFont="1" applyFill="1" applyBorder="1" applyAlignment="1">
      <alignment horizontal="center"/>
    </xf>
    <xf numFmtId="1" fontId="18" fillId="8" borderId="11" xfId="0" applyNumberFormat="1" applyFont="1" applyFill="1" applyBorder="1" applyAlignment="1">
      <alignment horizontal="center"/>
    </xf>
    <xf numFmtId="165" fontId="18" fillId="8" borderId="11" xfId="1" applyNumberFormat="1" applyFont="1" applyFill="1" applyBorder="1" applyAlignment="1" applyProtection="1">
      <alignment horizontal="center"/>
    </xf>
    <xf numFmtId="0" fontId="18" fillId="8" borderId="11" xfId="0" applyFont="1" applyFill="1" applyBorder="1" applyAlignment="1">
      <alignment horizontal="right"/>
    </xf>
    <xf numFmtId="0" fontId="18" fillId="8" borderId="11" xfId="0" applyFont="1" applyFill="1" applyBorder="1" applyAlignment="1">
      <alignment horizontal="left"/>
    </xf>
    <xf numFmtId="43" fontId="18" fillId="8" borderId="11" xfId="1" applyFont="1" applyFill="1" applyBorder="1" applyAlignment="1" applyProtection="1">
      <alignment horizontal="center" vertical="center" wrapText="1"/>
    </xf>
    <xf numFmtId="43" fontId="18" fillId="8" borderId="17" xfId="1" applyFont="1" applyFill="1" applyBorder="1" applyAlignment="1" applyProtection="1">
      <alignment horizontal="center" wrapText="1"/>
    </xf>
    <xf numFmtId="0" fontId="18" fillId="8" borderId="0" xfId="0" applyFont="1" applyFill="1"/>
    <xf numFmtId="2" fontId="4" fillId="8" borderId="0" xfId="0" applyNumberFormat="1" applyFont="1" applyFill="1" applyAlignment="1">
      <alignment horizontal="center"/>
    </xf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2" fillId="8" borderId="0" xfId="0" applyFont="1" applyFill="1"/>
    <xf numFmtId="0" fontId="4" fillId="8" borderId="0" xfId="0" applyFont="1" applyFill="1" applyAlignment="1">
      <alignment horizontal="center"/>
    </xf>
    <xf numFmtId="1" fontId="2" fillId="8" borderId="0" xfId="0" applyNumberFormat="1" applyFont="1" applyFill="1"/>
    <xf numFmtId="1" fontId="4" fillId="8" borderId="0" xfId="0" applyNumberFormat="1" applyFont="1" applyFill="1" applyAlignment="1">
      <alignment horizontal="center"/>
    </xf>
    <xf numFmtId="165" fontId="2" fillId="8" borderId="0" xfId="1" applyNumberFormat="1" applyFont="1" applyFill="1" applyBorder="1" applyAlignment="1">
      <alignment horizontal="center"/>
    </xf>
    <xf numFmtId="0" fontId="18" fillId="8" borderId="0" xfId="0" applyFont="1" applyFill="1" applyAlignment="1">
      <alignment horizontal="center"/>
    </xf>
    <xf numFmtId="0" fontId="19" fillId="8" borderId="0" xfId="0" applyFont="1" applyFill="1"/>
    <xf numFmtId="0" fontId="22" fillId="8" borderId="0" xfId="0" applyFont="1" applyFill="1"/>
    <xf numFmtId="44" fontId="19" fillId="0" borderId="0" xfId="2" applyFont="1" applyAlignment="1">
      <alignment horizontal="center"/>
    </xf>
    <xf numFmtId="0" fontId="19" fillId="0" borderId="0" xfId="0" applyFont="1" applyAlignment="1">
      <alignment horizontal="right"/>
    </xf>
    <xf numFmtId="0" fontId="13" fillId="0" borderId="28" xfId="0" applyFont="1" applyBorder="1"/>
    <xf numFmtId="165" fontId="19" fillId="0" borderId="28" xfId="1" applyNumberFormat="1" applyFont="1" applyBorder="1" applyProtection="1"/>
    <xf numFmtId="165" fontId="19" fillId="0" borderId="28" xfId="1" applyNumberFormat="1" applyFont="1" applyBorder="1" applyAlignment="1" applyProtection="1">
      <alignment horizontal="center"/>
    </xf>
    <xf numFmtId="165" fontId="19" fillId="0" borderId="28" xfId="1" applyNumberFormat="1" applyFont="1" applyFill="1" applyBorder="1" applyAlignment="1" applyProtection="1">
      <alignment horizontal="center"/>
    </xf>
    <xf numFmtId="165" fontId="19" fillId="0" borderId="29" xfId="1" applyNumberFormat="1" applyFont="1" applyFill="1" applyBorder="1" applyAlignment="1" applyProtection="1">
      <alignment horizontal="center"/>
    </xf>
    <xf numFmtId="2" fontId="13" fillId="0" borderId="0" xfId="0" quotePrefix="1" applyNumberFormat="1" applyFont="1" applyAlignment="1">
      <alignment horizontal="center"/>
    </xf>
    <xf numFmtId="0" fontId="13" fillId="0" borderId="0" xfId="0" quotePrefix="1" applyFont="1" applyAlignment="1">
      <alignment horizontal="center"/>
    </xf>
    <xf numFmtId="164" fontId="13" fillId="0" borderId="0" xfId="0" quotePrefix="1" applyNumberFormat="1" applyFont="1" applyAlignment="1">
      <alignment horizontal="center"/>
    </xf>
    <xf numFmtId="2" fontId="13" fillId="0" borderId="10" xfId="0" quotePrefix="1" applyNumberFormat="1" applyFont="1" applyBorder="1" applyAlignment="1">
      <alignment horizontal="center"/>
    </xf>
    <xf numFmtId="2" fontId="13" fillId="0" borderId="12" xfId="0" quotePrefix="1" applyNumberFormat="1" applyFont="1" applyBorder="1" applyAlignment="1">
      <alignment horizontal="center"/>
    </xf>
    <xf numFmtId="2" fontId="13" fillId="0" borderId="27" xfId="0" quotePrefix="1" applyNumberFormat="1" applyFont="1" applyBorder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5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32" fillId="0" borderId="0" xfId="1" applyNumberFormat="1" applyFont="1" applyFill="1" applyBorder="1" applyAlignment="1" applyProtection="1">
      <alignment horizontal="center" wrapText="1"/>
    </xf>
    <xf numFmtId="167" fontId="32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7" fillId="0" borderId="0" xfId="0" applyFont="1" applyAlignment="1">
      <alignment horizontal="left" indent="1"/>
    </xf>
    <xf numFmtId="0" fontId="11" fillId="0" borderId="0" xfId="0" applyFont="1" applyAlignment="1">
      <alignment horizontal="left"/>
    </xf>
    <xf numFmtId="170" fontId="2" fillId="0" borderId="0" xfId="0" applyNumberFormat="1" applyFont="1"/>
    <xf numFmtId="165" fontId="4" fillId="0" borderId="0" xfId="1" applyNumberFormat="1" applyFont="1" applyFill="1" applyBorder="1" applyAlignment="1" applyProtection="1"/>
    <xf numFmtId="165" fontId="4" fillId="0" borderId="0" xfId="1" applyNumberFormat="1" applyFont="1" applyFill="1" applyBorder="1" applyAlignment="1" applyProtection="1">
      <alignment horizontal="right"/>
    </xf>
    <xf numFmtId="44" fontId="4" fillId="0" borderId="0" xfId="2" applyFont="1" applyFill="1" applyBorder="1" applyAlignment="1" applyProtection="1">
      <alignment horizontal="right"/>
    </xf>
    <xf numFmtId="0" fontId="2" fillId="0" borderId="0" xfId="0" applyFont="1" applyAlignment="1">
      <alignment horizontal="left" indent="2"/>
    </xf>
    <xf numFmtId="0" fontId="12" fillId="0" borderId="0" xfId="0" applyFont="1" applyAlignment="1">
      <alignment horizontal="left" indent="1"/>
    </xf>
    <xf numFmtId="170" fontId="2" fillId="0" borderId="0" xfId="0" applyNumberFormat="1" applyFont="1" applyAlignment="1">
      <alignment horizontal="right"/>
    </xf>
    <xf numFmtId="44" fontId="2" fillId="0" borderId="0" xfId="3" applyNumberFormat="1" applyFont="1"/>
    <xf numFmtId="0" fontId="2" fillId="0" borderId="0" xfId="0" applyFont="1" applyAlignment="1">
      <alignment horizontal="center" wrapText="1"/>
    </xf>
    <xf numFmtId="0" fontId="2" fillId="8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3" fontId="2" fillId="0" borderId="0" xfId="0" applyNumberFormat="1" applyFont="1"/>
    <xf numFmtId="44" fontId="2" fillId="8" borderId="0" xfId="2" applyFont="1" applyFill="1" applyBorder="1"/>
    <xf numFmtId="0" fontId="8" fillId="8" borderId="0" xfId="0" applyFont="1" applyFill="1"/>
    <xf numFmtId="12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2" fontId="4" fillId="0" borderId="0" xfId="0" applyNumberFormat="1" applyFont="1" applyAlignment="1">
      <alignment horizontal="center"/>
    </xf>
    <xf numFmtId="9" fontId="2" fillId="0" borderId="0" xfId="0" applyNumberFormat="1" applyFont="1"/>
    <xf numFmtId="0" fontId="2" fillId="0" borderId="0" xfId="3" applyFont="1" applyAlignment="1">
      <alignment horizontal="center"/>
    </xf>
    <xf numFmtId="0" fontId="2" fillId="0" borderId="0" xfId="3" applyFont="1"/>
    <xf numFmtId="0" fontId="2" fillId="8" borderId="0" xfId="3" applyFont="1" applyFill="1"/>
    <xf numFmtId="0" fontId="11" fillId="8" borderId="0" xfId="3" applyFont="1" applyFill="1" applyAlignment="1">
      <alignment horizontal="right"/>
    </xf>
    <xf numFmtId="44" fontId="2" fillId="8" borderId="0" xfId="3" applyNumberFormat="1" applyFont="1" applyFill="1"/>
    <xf numFmtId="0" fontId="11" fillId="8" borderId="0" xfId="0" applyFont="1" applyFill="1"/>
    <xf numFmtId="0" fontId="11" fillId="8" borderId="0" xfId="0" applyFont="1" applyFill="1" applyAlignment="1">
      <alignment horizontal="right"/>
    </xf>
    <xf numFmtId="44" fontId="2" fillId="8" borderId="0" xfId="0" applyNumberFormat="1" applyFont="1" applyFill="1"/>
    <xf numFmtId="0" fontId="2" fillId="8" borderId="0" xfId="0" applyFont="1" applyFill="1" applyAlignment="1">
      <alignment horizontal="right"/>
    </xf>
    <xf numFmtId="0" fontId="2" fillId="8" borderId="0" xfId="3" applyFont="1" applyFill="1" applyAlignment="1">
      <alignment horizontal="center"/>
    </xf>
    <xf numFmtId="44" fontId="2" fillId="8" borderId="0" xfId="2" applyFont="1" applyFill="1" applyBorder="1" applyProtection="1"/>
    <xf numFmtId="0" fontId="11" fillId="0" borderId="0" xfId="3" applyFont="1"/>
    <xf numFmtId="1" fontId="2" fillId="0" borderId="0" xfId="3" applyNumberFormat="1" applyFont="1" applyAlignment="1">
      <alignment horizontal="center"/>
    </xf>
    <xf numFmtId="0" fontId="4" fillId="0" borderId="0" xfId="3" applyFont="1"/>
    <xf numFmtId="0" fontId="11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44" fontId="2" fillId="0" borderId="0" xfId="2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33" fillId="8" borderId="0" xfId="0" applyFont="1" applyFill="1" applyAlignment="1">
      <alignment horizontal="center"/>
    </xf>
    <xf numFmtId="44" fontId="2" fillId="0" borderId="21" xfId="0" applyNumberFormat="1" applyFont="1" applyBorder="1"/>
    <xf numFmtId="44" fontId="2" fillId="8" borderId="0" xfId="2" applyFont="1" applyFill="1" applyBorder="1" applyAlignment="1">
      <alignment horizontal="center"/>
    </xf>
    <xf numFmtId="44" fontId="2" fillId="0" borderId="21" xfId="0" applyNumberFormat="1" applyFont="1" applyBorder="1" applyAlignment="1">
      <alignment horizontal="center"/>
    </xf>
    <xf numFmtId="44" fontId="2" fillId="0" borderId="1" xfId="2" applyFont="1" applyFill="1" applyBorder="1" applyAlignment="1">
      <alignment horizontal="center"/>
    </xf>
    <xf numFmtId="44" fontId="2" fillId="0" borderId="1" xfId="0" applyNumberFormat="1" applyFont="1" applyBorder="1"/>
    <xf numFmtId="4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 indent="1"/>
    </xf>
    <xf numFmtId="0" fontId="12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44" fontId="2" fillId="0" borderId="1" xfId="2" applyFont="1" applyFill="1" applyBorder="1"/>
    <xf numFmtId="44" fontId="4" fillId="0" borderId="1" xfId="0" applyNumberFormat="1" applyFont="1" applyBorder="1"/>
    <xf numFmtId="0" fontId="2" fillId="0" borderId="1" xfId="0" applyFont="1" applyBorder="1" applyAlignment="1">
      <alignment horizontal="right"/>
    </xf>
    <xf numFmtId="0" fontId="11" fillId="0" borderId="1" xfId="0" applyFont="1" applyBorder="1"/>
    <xf numFmtId="0" fontId="9" fillId="8" borderId="0" xfId="0" applyFont="1" applyFill="1"/>
    <xf numFmtId="0" fontId="9" fillId="0" borderId="0" xfId="0" applyFont="1"/>
    <xf numFmtId="164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44" fontId="2" fillId="0" borderId="0" xfId="2" applyFont="1" applyFill="1" applyBorder="1" applyAlignment="1">
      <alignment horizontal="center" wrapText="1"/>
    </xf>
    <xf numFmtId="44" fontId="2" fillId="0" borderId="0" xfId="2" applyFont="1"/>
    <xf numFmtId="44" fontId="2" fillId="8" borderId="0" xfId="2" applyFont="1" applyFill="1"/>
    <xf numFmtId="0" fontId="2" fillId="0" borderId="1" xfId="0" applyFont="1" applyBorder="1" applyAlignment="1">
      <alignment horizontal="left" indent="2"/>
    </xf>
    <xf numFmtId="44" fontId="2" fillId="0" borderId="1" xfId="2" applyFont="1" applyBorder="1"/>
    <xf numFmtId="44" fontId="2" fillId="0" borderId="0" xfId="2" applyFont="1" applyBorder="1" applyAlignment="1">
      <alignment horizontal="right"/>
    </xf>
    <xf numFmtId="44" fontId="2" fillId="0" borderId="0" xfId="2" applyFont="1" applyAlignment="1">
      <alignment horizontal="right"/>
    </xf>
    <xf numFmtId="169" fontId="4" fillId="0" borderId="0" xfId="2" applyNumberFormat="1" applyFont="1" applyFill="1" applyBorder="1" applyAlignment="1" applyProtection="1">
      <alignment horizontal="right" wrapText="1"/>
    </xf>
    <xf numFmtId="165" fontId="35" fillId="0" borderId="0" xfId="1" applyNumberFormat="1" applyFont="1" applyFill="1" applyBorder="1" applyAlignment="1"/>
    <xf numFmtId="165" fontId="7" fillId="0" borderId="0" xfId="1" applyNumberFormat="1" applyFont="1" applyFill="1" applyBorder="1"/>
    <xf numFmtId="165" fontId="7" fillId="0" borderId="0" xfId="1" applyNumberFormat="1" applyFont="1" applyFill="1" applyBorder="1" applyAlignment="1"/>
    <xf numFmtId="44" fontId="4" fillId="0" borderId="0" xfId="2" applyFont="1" applyAlignment="1">
      <alignment horizontal="center"/>
    </xf>
    <xf numFmtId="4" fontId="2" fillId="0" borderId="0" xfId="0" applyNumberFormat="1" applyFont="1" applyAlignment="1">
      <alignment horizontal="center"/>
    </xf>
    <xf numFmtId="43" fontId="2" fillId="0" borderId="0" xfId="1" applyFont="1" applyFill="1" applyBorder="1" applyProtection="1"/>
    <xf numFmtId="170" fontId="4" fillId="0" borderId="0" xfId="0" applyNumberFormat="1" applyFont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left"/>
    </xf>
    <xf numFmtId="165" fontId="7" fillId="0" borderId="0" xfId="1" applyNumberFormat="1" applyFont="1" applyFill="1" applyBorder="1" applyAlignment="1">
      <alignment horizontal="right"/>
    </xf>
    <xf numFmtId="44" fontId="2" fillId="0" borderId="0" xfId="2" applyFont="1" applyFill="1" applyBorder="1" applyAlignment="1" applyProtection="1">
      <alignment horizontal="left"/>
    </xf>
    <xf numFmtId="44" fontId="7" fillId="0" borderId="0" xfId="0" applyNumberFormat="1" applyFont="1" applyAlignment="1">
      <alignment horizontal="right"/>
    </xf>
    <xf numFmtId="44" fontId="7" fillId="0" borderId="0" xfId="11" applyNumberFormat="1" applyFont="1" applyAlignment="1">
      <alignment horizontal="center"/>
    </xf>
    <xf numFmtId="44" fontId="7" fillId="0" borderId="0" xfId="2" applyFont="1" applyFill="1" applyBorder="1" applyAlignment="1">
      <alignment horizontal="right"/>
    </xf>
    <xf numFmtId="165" fontId="4" fillId="8" borderId="0" xfId="1" applyNumberFormat="1" applyFont="1" applyFill="1" applyBorder="1" applyAlignment="1" applyProtection="1">
      <alignment horizontal="center"/>
    </xf>
    <xf numFmtId="167" fontId="4" fillId="8" borderId="0" xfId="11" applyNumberFormat="1" applyFont="1" applyFill="1" applyAlignment="1">
      <alignment horizontal="center"/>
    </xf>
    <xf numFmtId="44" fontId="2" fillId="0" borderId="1" xfId="2" applyFont="1" applyBorder="1" applyAlignment="1">
      <alignment horizontal="right"/>
    </xf>
    <xf numFmtId="44" fontId="7" fillId="0" borderId="0" xfId="2" applyFont="1" applyBorder="1" applyAlignment="1">
      <alignment horizontal="right"/>
    </xf>
    <xf numFmtId="44" fontId="7" fillId="0" borderId="0" xfId="2" applyFont="1" applyBorder="1"/>
    <xf numFmtId="170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170" fontId="4" fillId="0" borderId="1" xfId="0" applyNumberFormat="1" applyFont="1" applyBorder="1" applyAlignment="1">
      <alignment horizontal="center"/>
    </xf>
    <xf numFmtId="165" fontId="4" fillId="0" borderId="1" xfId="1" applyNumberFormat="1" applyFont="1" applyFill="1" applyBorder="1" applyAlignment="1" applyProtection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70" fontId="2" fillId="0" borderId="1" xfId="0" applyNumberFormat="1" applyFont="1" applyBorder="1" applyAlignment="1">
      <alignment horizontal="right"/>
    </xf>
    <xf numFmtId="170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0" fontId="2" fillId="0" borderId="0" xfId="3" applyFont="1" applyAlignment="1">
      <alignment horizontal="left"/>
    </xf>
    <xf numFmtId="44" fontId="7" fillId="0" borderId="0" xfId="2" applyFont="1" applyBorder="1" applyProtection="1"/>
    <xf numFmtId="44" fontId="7" fillId="0" borderId="0" xfId="2" applyFont="1" applyFill="1" applyBorder="1" applyAlignment="1" applyProtection="1">
      <alignment horizontal="center" wrapText="1"/>
    </xf>
    <xf numFmtId="0" fontId="2" fillId="0" borderId="1" xfId="3" applyFont="1" applyBorder="1" applyAlignment="1">
      <alignment horizontal="right"/>
    </xf>
    <xf numFmtId="1" fontId="2" fillId="0" borderId="1" xfId="3" applyNumberFormat="1" applyFont="1" applyBorder="1" applyAlignment="1">
      <alignment horizontal="center"/>
    </xf>
    <xf numFmtId="0" fontId="7" fillId="0" borderId="0" xfId="3" applyFont="1" applyAlignment="1">
      <alignment horizontal="right"/>
    </xf>
    <xf numFmtId="44" fontId="7" fillId="0" borderId="0" xfId="2" applyFont="1" applyFill="1" applyBorder="1" applyProtection="1"/>
    <xf numFmtId="0" fontId="2" fillId="0" borderId="1" xfId="3" applyFont="1" applyBorder="1" applyAlignment="1">
      <alignment horizontal="left"/>
    </xf>
    <xf numFmtId="0" fontId="7" fillId="0" borderId="0" xfId="3" applyFont="1" applyAlignment="1">
      <alignment horizontal="left"/>
    </xf>
    <xf numFmtId="165" fontId="7" fillId="0" borderId="0" xfId="1" applyNumberFormat="1" applyFont="1" applyBorder="1"/>
    <xf numFmtId="165" fontId="7" fillId="0" borderId="0" xfId="1" applyNumberFormat="1" applyFont="1" applyBorder="1" applyAlignment="1">
      <alignment horizontal="center"/>
    </xf>
    <xf numFmtId="165" fontId="7" fillId="0" borderId="0" xfId="1" applyNumberFormat="1" applyFont="1" applyBorder="1" applyAlignment="1">
      <alignment horizontal="left"/>
    </xf>
    <xf numFmtId="165" fontId="7" fillId="0" borderId="0" xfId="1" applyNumberFormat="1" applyFont="1" applyFill="1" applyBorder="1" applyAlignment="1">
      <alignment horizontal="center"/>
    </xf>
    <xf numFmtId="0" fontId="27" fillId="7" borderId="13" xfId="0" applyFont="1" applyFill="1" applyBorder="1" applyAlignment="1">
      <alignment horizontal="center"/>
    </xf>
    <xf numFmtId="0" fontId="27" fillId="7" borderId="14" xfId="0" applyFont="1" applyFill="1" applyBorder="1" applyAlignment="1">
      <alignment horizontal="center"/>
    </xf>
    <xf numFmtId="1" fontId="27" fillId="7" borderId="14" xfId="0" applyNumberFormat="1" applyFont="1" applyFill="1" applyBorder="1" applyAlignment="1">
      <alignment horizontal="center"/>
    </xf>
    <xf numFmtId="165" fontId="27" fillId="7" borderId="14" xfId="1" applyNumberFormat="1" applyFont="1" applyFill="1" applyBorder="1" applyAlignment="1" applyProtection="1">
      <alignment horizontal="center"/>
    </xf>
    <xf numFmtId="0" fontId="27" fillId="7" borderId="14" xfId="0" applyFont="1" applyFill="1" applyBorder="1" applyAlignment="1">
      <alignment horizontal="right"/>
    </xf>
    <xf numFmtId="0" fontId="27" fillId="7" borderId="14" xfId="0" applyFont="1" applyFill="1" applyBorder="1" applyAlignment="1">
      <alignment horizontal="left"/>
    </xf>
    <xf numFmtId="2" fontId="27" fillId="7" borderId="15" xfId="0" applyNumberFormat="1" applyFont="1" applyFill="1" applyBorder="1" applyAlignment="1">
      <alignment horizontal="center"/>
    </xf>
    <xf numFmtId="165" fontId="27" fillId="7" borderId="2" xfId="1" applyNumberFormat="1" applyFont="1" applyFill="1" applyBorder="1" applyAlignment="1" applyProtection="1">
      <alignment horizontal="center"/>
    </xf>
    <xf numFmtId="166" fontId="27" fillId="7" borderId="2" xfId="2" applyNumberFormat="1" applyFont="1" applyFill="1" applyBorder="1" applyAlignment="1" applyProtection="1">
      <alignment horizontal="center"/>
    </xf>
    <xf numFmtId="165" fontId="27" fillId="7" borderId="9" xfId="1" applyNumberFormat="1" applyFont="1" applyFill="1" applyBorder="1" applyAlignment="1" applyProtection="1">
      <alignment horizontal="center"/>
    </xf>
    <xf numFmtId="2" fontId="37" fillId="0" borderId="10" xfId="0" quotePrefix="1" applyNumberFormat="1" applyFont="1" applyBorder="1" applyAlignment="1">
      <alignment horizontal="center"/>
    </xf>
    <xf numFmtId="0" fontId="37" fillId="0" borderId="2" xfId="0" applyFont="1" applyBorder="1"/>
    <xf numFmtId="165" fontId="2" fillId="0" borderId="2" xfId="1" applyNumberFormat="1" applyFont="1" applyBorder="1" applyProtection="1"/>
    <xf numFmtId="165" fontId="2" fillId="0" borderId="2" xfId="1" applyNumberFormat="1" applyFont="1" applyBorder="1" applyAlignment="1" applyProtection="1">
      <alignment horizontal="center"/>
    </xf>
    <xf numFmtId="165" fontId="2" fillId="0" borderId="2" xfId="1" applyNumberFormat="1" applyFont="1" applyFill="1" applyBorder="1" applyAlignment="1" applyProtection="1">
      <alignment horizontal="center"/>
    </xf>
    <xf numFmtId="165" fontId="2" fillId="0" borderId="9" xfId="1" applyNumberFormat="1" applyFont="1" applyFill="1" applyBorder="1" applyAlignment="1" applyProtection="1">
      <alignment horizontal="center"/>
    </xf>
    <xf numFmtId="2" fontId="37" fillId="0" borderId="30" xfId="0" quotePrefix="1" applyNumberFormat="1" applyFont="1" applyBorder="1" applyAlignment="1">
      <alignment horizontal="center"/>
    </xf>
    <xf numFmtId="0" fontId="37" fillId="0" borderId="31" xfId="0" applyFont="1" applyBorder="1"/>
    <xf numFmtId="165" fontId="2" fillId="0" borderId="31" xfId="1" applyNumberFormat="1" applyFont="1" applyBorder="1" applyProtection="1"/>
    <xf numFmtId="165" fontId="2" fillId="0" borderId="31" xfId="1" applyNumberFormat="1" applyFont="1" applyBorder="1" applyAlignment="1" applyProtection="1">
      <alignment horizontal="center"/>
    </xf>
    <xf numFmtId="165" fontId="2" fillId="0" borderId="31" xfId="1" applyNumberFormat="1" applyFont="1" applyFill="1" applyBorder="1" applyAlignment="1" applyProtection="1">
      <alignment horizontal="center"/>
    </xf>
    <xf numFmtId="165" fontId="2" fillId="0" borderId="32" xfId="1" applyNumberFormat="1" applyFont="1" applyFill="1" applyBorder="1" applyAlignment="1" applyProtection="1">
      <alignment horizontal="center"/>
    </xf>
    <xf numFmtId="165" fontId="2" fillId="0" borderId="0" xfId="1" applyNumberFormat="1" applyFont="1" applyBorder="1" applyProtection="1"/>
    <xf numFmtId="165" fontId="2" fillId="0" borderId="0" xfId="1" applyNumberFormat="1" applyFont="1" applyBorder="1" applyAlignment="1" applyProtection="1">
      <alignment horizontal="center"/>
    </xf>
    <xf numFmtId="0" fontId="4" fillId="0" borderId="0" xfId="11" applyFont="1" applyAlignment="1">
      <alignment horizontal="center"/>
    </xf>
    <xf numFmtId="0" fontId="39" fillId="0" borderId="0" xfId="11" applyFont="1" applyAlignment="1">
      <alignment horizontal="center"/>
    </xf>
    <xf numFmtId="2" fontId="37" fillId="0" borderId="12" xfId="0" quotePrefix="1" applyNumberFormat="1" applyFont="1" applyBorder="1" applyAlignment="1">
      <alignment horizontal="center"/>
    </xf>
    <xf numFmtId="0" fontId="37" fillId="0" borderId="6" xfId="0" applyFont="1" applyBorder="1"/>
    <xf numFmtId="165" fontId="2" fillId="0" borderId="6" xfId="1" applyNumberFormat="1" applyFont="1" applyBorder="1" applyProtection="1"/>
    <xf numFmtId="165" fontId="2" fillId="0" borderId="6" xfId="1" applyNumberFormat="1" applyFont="1" applyBorder="1" applyAlignment="1" applyProtection="1">
      <alignment horizontal="center"/>
    </xf>
    <xf numFmtId="165" fontId="2" fillId="0" borderId="6" xfId="1" applyNumberFormat="1" applyFont="1" applyFill="1" applyBorder="1" applyAlignment="1" applyProtection="1">
      <alignment horizontal="center"/>
    </xf>
    <xf numFmtId="165" fontId="2" fillId="0" borderId="5" xfId="1" applyNumberFormat="1" applyFont="1" applyFill="1" applyBorder="1" applyAlignment="1" applyProtection="1">
      <alignment horizontal="center"/>
    </xf>
    <xf numFmtId="2" fontId="37" fillId="0" borderId="0" xfId="0" applyNumberFormat="1" applyFont="1" applyAlignment="1">
      <alignment horizontal="center"/>
    </xf>
    <xf numFmtId="0" fontId="37" fillId="0" borderId="0" xfId="0" applyFont="1"/>
    <xf numFmtId="44" fontId="2" fillId="0" borderId="0" xfId="2" applyFont="1" applyBorder="1" applyAlignment="1">
      <alignment horizontal="left"/>
    </xf>
    <xf numFmtId="1" fontId="2" fillId="0" borderId="0" xfId="2" applyNumberFormat="1" applyFont="1" applyBorder="1"/>
    <xf numFmtId="1" fontId="2" fillId="0" borderId="1" xfId="2" applyNumberFormat="1" applyFont="1" applyBorder="1"/>
    <xf numFmtId="1" fontId="2" fillId="0" borderId="1" xfId="0" applyNumberFormat="1" applyFont="1" applyBorder="1"/>
    <xf numFmtId="172" fontId="2" fillId="0" borderId="0" xfId="2" applyNumberFormat="1" applyFont="1" applyBorder="1"/>
    <xf numFmtId="44" fontId="4" fillId="0" borderId="0" xfId="11" applyNumberFormat="1" applyFont="1" applyAlignment="1">
      <alignment horizontal="center" wrapText="1"/>
    </xf>
    <xf numFmtId="0" fontId="7" fillId="0" borderId="0" xfId="0" applyFont="1" applyAlignment="1">
      <alignment horizontal="left"/>
    </xf>
    <xf numFmtId="167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wrapText="1"/>
    </xf>
    <xf numFmtId="167" fontId="4" fillId="0" borderId="0" xfId="0" applyNumberFormat="1" applyFont="1" applyAlignment="1">
      <alignment horizontal="center" wrapText="1"/>
    </xf>
    <xf numFmtId="168" fontId="4" fillId="0" borderId="0" xfId="0" applyNumberFormat="1" applyFont="1" applyAlignment="1">
      <alignment horizontal="center" wrapText="1"/>
    </xf>
    <xf numFmtId="44" fontId="4" fillId="0" borderId="0" xfId="0" applyNumberFormat="1" applyFont="1" applyAlignment="1">
      <alignment horizontal="center" wrapText="1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70" fontId="2" fillId="0" borderId="2" xfId="0" applyNumberFormat="1" applyFont="1" applyBorder="1"/>
    <xf numFmtId="0" fontId="2" fillId="0" borderId="9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170" fontId="2" fillId="0" borderId="6" xfId="0" applyNumberFormat="1" applyFont="1" applyBorder="1"/>
    <xf numFmtId="0" fontId="2" fillId="0" borderId="5" xfId="0" applyFont="1" applyBorder="1"/>
    <xf numFmtId="0" fontId="3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4" fontId="4" fillId="0" borderId="0" xfId="2" applyFont="1"/>
    <xf numFmtId="165" fontId="40" fillId="0" borderId="0" xfId="1" applyNumberFormat="1" applyFont="1" applyFill="1" applyBorder="1" applyProtection="1"/>
    <xf numFmtId="165" fontId="13" fillId="0" borderId="0" xfId="0" applyNumberFormat="1" applyFont="1" applyAlignment="1">
      <alignment horizontal="left"/>
    </xf>
    <xf numFmtId="44" fontId="19" fillId="0" borderId="2" xfId="0" applyNumberFormat="1" applyFont="1" applyBorder="1"/>
    <xf numFmtId="0" fontId="4" fillId="8" borderId="0" xfId="3" applyFont="1" applyFill="1"/>
    <xf numFmtId="44" fontId="7" fillId="9" borderId="0" xfId="2" applyFont="1" applyFill="1" applyBorder="1"/>
    <xf numFmtId="44" fontId="7" fillId="9" borderId="0" xfId="0" applyNumberFormat="1" applyFont="1" applyFill="1"/>
    <xf numFmtId="170" fontId="4" fillId="0" borderId="1" xfId="0" applyNumberFormat="1" applyFont="1" applyBorder="1"/>
    <xf numFmtId="170" fontId="4" fillId="0" borderId="0" xfId="2" applyNumberFormat="1" applyFont="1" applyFill="1" applyBorder="1" applyAlignment="1" applyProtection="1">
      <alignment horizontal="right"/>
    </xf>
    <xf numFmtId="43" fontId="2" fillId="0" borderId="0" xfId="1" applyFont="1" applyBorder="1" applyAlignment="1">
      <alignment horizontal="center"/>
    </xf>
    <xf numFmtId="0" fontId="41" fillId="0" borderId="0" xfId="0" applyFont="1"/>
    <xf numFmtId="0" fontId="4" fillId="8" borderId="0" xfId="0" applyFont="1" applyFill="1" applyAlignment="1">
      <alignment horizontal="left"/>
    </xf>
    <xf numFmtId="165" fontId="27" fillId="7" borderId="2" xfId="1" applyNumberFormat="1" applyFont="1" applyFill="1" applyBorder="1" applyAlignment="1" applyProtection="1">
      <alignment horizontal="right"/>
    </xf>
    <xf numFmtId="44" fontId="27" fillId="7" borderId="10" xfId="2" applyFont="1" applyFill="1" applyBorder="1" applyAlignment="1" applyProtection="1">
      <alignment horizontal="center"/>
    </xf>
    <xf numFmtId="44" fontId="27" fillId="7" borderId="2" xfId="2" applyFont="1" applyFill="1" applyBorder="1" applyAlignment="1" applyProtection="1">
      <alignment horizontal="center"/>
    </xf>
    <xf numFmtId="0" fontId="38" fillId="6" borderId="0" xfId="11" applyFont="1" applyFill="1" applyAlignment="1">
      <alignment horizontal="center"/>
    </xf>
    <xf numFmtId="3" fontId="14" fillId="0" borderId="1" xfId="0" applyNumberFormat="1" applyFont="1" applyBorder="1" applyAlignment="1">
      <alignment horizontal="right"/>
    </xf>
    <xf numFmtId="0" fontId="14" fillId="0" borderId="0" xfId="0" applyFont="1" applyAlignment="1">
      <alignment horizontal="left" indent="2"/>
    </xf>
    <xf numFmtId="0" fontId="14" fillId="3" borderId="0" xfId="0" applyFont="1" applyFill="1" applyAlignment="1">
      <alignment horizontal="center"/>
    </xf>
    <xf numFmtId="0" fontId="14" fillId="5" borderId="1" xfId="0" applyFont="1" applyFill="1" applyBorder="1" applyAlignment="1">
      <alignment horizontal="center"/>
    </xf>
    <xf numFmtId="3" fontId="14" fillId="0" borderId="8" xfId="0" applyNumberFormat="1" applyFont="1" applyBorder="1" applyAlignment="1">
      <alignment horizontal="right"/>
    </xf>
    <xf numFmtId="0" fontId="14" fillId="0" borderId="20" xfId="0" applyFont="1" applyBorder="1" applyAlignment="1">
      <alignment horizontal="right"/>
    </xf>
    <xf numFmtId="3" fontId="14" fillId="0" borderId="0" xfId="0" applyNumberFormat="1" applyFont="1" applyAlignment="1">
      <alignment horizontal="right"/>
    </xf>
    <xf numFmtId="3" fontId="14" fillId="0" borderId="20" xfId="0" applyNumberFormat="1" applyFont="1" applyBorder="1" applyAlignment="1">
      <alignment horizontal="right"/>
    </xf>
    <xf numFmtId="0" fontId="17" fillId="0" borderId="0" xfId="0" applyFont="1" applyAlignment="1">
      <alignment horizontal="center"/>
    </xf>
    <xf numFmtId="3" fontId="14" fillId="0" borderId="4" xfId="0" applyNumberFormat="1" applyFont="1" applyBorder="1" applyAlignment="1">
      <alignment horizontal="right"/>
    </xf>
    <xf numFmtId="0" fontId="18" fillId="0" borderId="0" xfId="0" applyFont="1" applyAlignment="1">
      <alignment horizontal="right" vertical="center"/>
    </xf>
    <xf numFmtId="3" fontId="14" fillId="0" borderId="8" xfId="0" applyNumberFormat="1" applyFont="1" applyBorder="1" applyAlignment="1">
      <alignment horizontal="center"/>
    </xf>
    <xf numFmtId="3" fontId="14" fillId="0" borderId="20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44" fontId="26" fillId="7" borderId="10" xfId="2" applyFont="1" applyFill="1" applyBorder="1" applyAlignment="1" applyProtection="1">
      <alignment horizontal="center"/>
    </xf>
    <xf numFmtId="44" fontId="26" fillId="7" borderId="2" xfId="2" applyFont="1" applyFill="1" applyBorder="1" applyAlignment="1" applyProtection="1">
      <alignment horizontal="center"/>
    </xf>
    <xf numFmtId="165" fontId="26" fillId="7" borderId="2" xfId="1" applyNumberFormat="1" applyFont="1" applyFill="1" applyBorder="1" applyAlignment="1" applyProtection="1">
      <alignment horizontal="right"/>
    </xf>
    <xf numFmtId="0" fontId="18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3</xdr:row>
      <xdr:rowOff>180975</xdr:rowOff>
    </xdr:from>
    <xdr:to>
      <xdr:col>5</xdr:col>
      <xdr:colOff>590550</xdr:colOff>
      <xdr:row>11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101917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2:N205"/>
  <sheetViews>
    <sheetView tabSelected="1" topLeftCell="A136" zoomScaleNormal="100" workbookViewId="0">
      <selection activeCell="J135" sqref="J135"/>
    </sheetView>
  </sheetViews>
  <sheetFormatPr defaultColWidth="9.140625" defaultRowHeight="16.5" x14ac:dyDescent="0.3"/>
  <cols>
    <col min="1" max="1" width="12.5703125" style="88" customWidth="1"/>
    <col min="2" max="2" width="51.5703125" style="62" customWidth="1"/>
    <col min="3" max="3" width="5.7109375" style="62" bestFit="1" customWidth="1"/>
    <col min="4" max="4" width="11.7109375" style="89" customWidth="1"/>
    <col min="5" max="5" width="11.7109375" style="90" customWidth="1"/>
    <col min="6" max="6" width="11.7109375" style="88" customWidth="1"/>
    <col min="7" max="7" width="11.7109375" style="62" customWidth="1"/>
    <col min="8" max="8" width="11.7109375" style="91" customWidth="1"/>
    <col min="9" max="9" width="3" style="92" customWidth="1"/>
    <col min="10" max="10" width="12.7109375" style="62" customWidth="1"/>
    <col min="11" max="11" width="11.7109375" style="93" customWidth="1"/>
    <col min="12" max="12" width="12.7109375" style="93" customWidth="1"/>
    <col min="13" max="13" width="10.140625" style="59" customWidth="1"/>
    <col min="14" max="255" width="12.42578125" style="62" customWidth="1"/>
    <col min="256" max="16384" width="9.140625" style="62"/>
  </cols>
  <sheetData>
    <row r="2" spans="1:13" x14ac:dyDescent="0.3">
      <c r="A2" s="301"/>
      <c r="B2" s="302"/>
      <c r="C2" s="302"/>
      <c r="D2" s="303" t="s">
        <v>14</v>
      </c>
      <c r="E2" s="304"/>
      <c r="F2" s="304"/>
      <c r="G2" s="304"/>
      <c r="H2" s="305"/>
      <c r="I2" s="305"/>
      <c r="J2" s="305"/>
      <c r="K2" s="305"/>
      <c r="L2" s="305"/>
    </row>
    <row r="3" spans="1:13" x14ac:dyDescent="0.3">
      <c r="A3" s="60"/>
      <c r="B3" s="60"/>
      <c r="C3" s="60"/>
      <c r="D3" s="79"/>
      <c r="E3" s="79"/>
      <c r="F3" s="79"/>
      <c r="G3" s="79"/>
      <c r="H3" s="80"/>
      <c r="I3" s="80"/>
      <c r="J3" s="80"/>
      <c r="K3" s="80"/>
      <c r="L3" s="80"/>
    </row>
    <row r="4" spans="1:13" ht="20.25" x14ac:dyDescent="0.3">
      <c r="A4" s="553" t="s">
        <v>751</v>
      </c>
      <c r="B4" s="553"/>
      <c r="D4" s="111"/>
      <c r="E4" s="111"/>
      <c r="F4" s="60"/>
      <c r="G4" s="60"/>
      <c r="H4" s="152"/>
      <c r="I4" s="62"/>
      <c r="K4" s="62"/>
      <c r="L4" s="95"/>
    </row>
    <row r="5" spans="1:13" x14ac:dyDescent="0.3">
      <c r="A5" s="62"/>
      <c r="D5" s="111"/>
      <c r="E5" s="111"/>
      <c r="F5" s="60"/>
      <c r="G5" s="60"/>
      <c r="H5" s="152"/>
      <c r="L5" s="95"/>
    </row>
    <row r="6" spans="1:13" x14ac:dyDescent="0.3">
      <c r="A6" s="91" t="s">
        <v>421</v>
      </c>
      <c r="B6" s="558" t="s">
        <v>212</v>
      </c>
      <c r="D6" s="153"/>
      <c r="E6" s="154"/>
      <c r="F6" s="155"/>
      <c r="G6" s="155"/>
      <c r="H6" s="156"/>
      <c r="I6" s="555" t="s">
        <v>63</v>
      </c>
      <c r="J6" s="555"/>
      <c r="K6" s="94">
        <v>1205</v>
      </c>
      <c r="L6" s="99"/>
    </row>
    <row r="7" spans="1:13" x14ac:dyDescent="0.3">
      <c r="A7" s="91" t="s">
        <v>420</v>
      </c>
      <c r="B7" s="558"/>
      <c r="D7" s="153"/>
      <c r="E7" s="154"/>
      <c r="F7" s="155"/>
      <c r="G7" s="155"/>
      <c r="H7" s="156"/>
      <c r="I7" s="96"/>
      <c r="J7" s="97" t="s">
        <v>62</v>
      </c>
      <c r="K7" s="98">
        <v>2439</v>
      </c>
      <c r="L7" s="99"/>
    </row>
    <row r="8" spans="1:13" x14ac:dyDescent="0.3">
      <c r="A8" s="91" t="s">
        <v>189</v>
      </c>
      <c r="B8" s="88" t="s">
        <v>752</v>
      </c>
      <c r="C8" s="101"/>
      <c r="D8" s="157"/>
      <c r="E8" s="158"/>
      <c r="F8" s="159"/>
      <c r="G8" s="101"/>
      <c r="H8" s="160"/>
      <c r="I8" s="102"/>
      <c r="J8" s="100" t="s">
        <v>185</v>
      </c>
      <c r="K8" s="103">
        <f>SUM(K6:K7)</f>
        <v>3644</v>
      </c>
      <c r="L8" s="104"/>
    </row>
    <row r="9" spans="1:13" x14ac:dyDescent="0.3">
      <c r="A9" s="162" t="s">
        <v>190</v>
      </c>
      <c r="B9" s="163">
        <v>45716</v>
      </c>
      <c r="C9" s="101"/>
      <c r="D9" s="157"/>
      <c r="E9" s="158"/>
      <c r="F9" s="159"/>
      <c r="G9" s="101"/>
      <c r="H9" s="161"/>
      <c r="I9" s="105"/>
      <c r="J9" s="100" t="s">
        <v>274</v>
      </c>
      <c r="K9" s="106">
        <v>230</v>
      </c>
      <c r="L9" s="104"/>
    </row>
    <row r="10" spans="1:13" x14ac:dyDescent="0.3">
      <c r="A10" s="91" t="s">
        <v>191</v>
      </c>
      <c r="B10" s="164" t="s">
        <v>753</v>
      </c>
      <c r="E10" s="121"/>
      <c r="H10" s="62"/>
      <c r="I10" s="100"/>
      <c r="J10" s="100" t="s">
        <v>754</v>
      </c>
      <c r="K10" s="530">
        <v>1082</v>
      </c>
      <c r="L10" s="104"/>
    </row>
    <row r="11" spans="1:13" x14ac:dyDescent="0.3">
      <c r="A11" s="91" t="s">
        <v>192</v>
      </c>
      <c r="B11" s="164"/>
      <c r="E11" s="121"/>
      <c r="H11" s="108"/>
      <c r="I11" s="105"/>
      <c r="J11" s="100" t="s">
        <v>462</v>
      </c>
      <c r="K11" s="107"/>
    </row>
    <row r="12" spans="1:13" x14ac:dyDescent="0.3">
      <c r="A12" s="62"/>
      <c r="B12" s="88"/>
      <c r="C12" s="101"/>
      <c r="D12" s="101"/>
      <c r="E12" s="101"/>
      <c r="F12" s="101"/>
      <c r="G12" s="101"/>
      <c r="H12" s="108"/>
      <c r="I12" s="108"/>
      <c r="J12" s="100" t="s">
        <v>755</v>
      </c>
      <c r="K12" s="109">
        <f>K8+K9+K10+K11</f>
        <v>4956</v>
      </c>
      <c r="L12" s="110"/>
    </row>
    <row r="13" spans="1:13" s="112" customFormat="1" ht="17.25" thickBot="1" x14ac:dyDescent="0.35">
      <c r="A13" s="91"/>
      <c r="B13" s="62"/>
      <c r="C13" s="111"/>
      <c r="D13" s="101"/>
      <c r="E13" s="101"/>
      <c r="F13" s="101"/>
      <c r="G13" s="101"/>
      <c r="H13" s="91"/>
      <c r="I13" s="92"/>
      <c r="J13" s="62"/>
      <c r="K13" s="93"/>
      <c r="L13" s="110"/>
      <c r="M13" s="61"/>
    </row>
    <row r="14" spans="1:13" ht="27.75" thickBot="1" x14ac:dyDescent="0.35">
      <c r="A14" s="306" t="s">
        <v>16</v>
      </c>
      <c r="B14" s="307" t="s">
        <v>17</v>
      </c>
      <c r="C14" s="307"/>
      <c r="D14" s="308" t="s">
        <v>18</v>
      </c>
      <c r="E14" s="309" t="s">
        <v>7</v>
      </c>
      <c r="F14" s="307" t="s">
        <v>19</v>
      </c>
      <c r="G14" s="307" t="s">
        <v>20</v>
      </c>
      <c r="H14" s="310" t="s">
        <v>21</v>
      </c>
      <c r="I14" s="311"/>
      <c r="J14" s="307" t="s">
        <v>70</v>
      </c>
      <c r="K14" s="312" t="s">
        <v>193</v>
      </c>
      <c r="L14" s="313" t="s">
        <v>188</v>
      </c>
    </row>
    <row r="15" spans="1:13" x14ac:dyDescent="0.3">
      <c r="A15" s="195">
        <v>1</v>
      </c>
      <c r="B15" s="196" t="s">
        <v>0</v>
      </c>
      <c r="C15" s="196"/>
      <c r="D15" s="197"/>
      <c r="E15" s="545"/>
      <c r="F15" s="545"/>
      <c r="G15" s="198"/>
      <c r="H15" s="554" t="s">
        <v>11</v>
      </c>
      <c r="I15" s="545"/>
      <c r="J15" s="199">
        <f>SUM(J16:J35)</f>
        <v>123780.54</v>
      </c>
      <c r="K15" s="200">
        <f t="shared" ref="K15:K45" si="0">J15/K$8</f>
        <v>33.96831503841932</v>
      </c>
      <c r="L15" s="201">
        <f t="shared" ref="L15:L45" si="1">J15/K$12</f>
        <v>24.975895883777238</v>
      </c>
    </row>
    <row r="16" spans="1:13" x14ac:dyDescent="0.3">
      <c r="A16" s="338" t="s">
        <v>534</v>
      </c>
      <c r="B16" s="62" t="s">
        <v>463</v>
      </c>
      <c r="D16" s="116">
        <f>'DIV 1 GC'!D3</f>
        <v>0</v>
      </c>
      <c r="E16" s="115">
        <f>'DIV 1 GC'!E3</f>
        <v>59500</v>
      </c>
      <c r="F16" s="116">
        <f>'DIV 1 GC'!F3</f>
        <v>0</v>
      </c>
      <c r="G16" s="116">
        <f>'DIV 1 GC'!G3</f>
        <v>0</v>
      </c>
      <c r="H16" s="116">
        <f>'DIV 1 GC'!H3</f>
        <v>0</v>
      </c>
      <c r="I16" s="91"/>
      <c r="J16" s="86">
        <f t="shared" ref="J16:J34" si="2">SUM(D16:H16)</f>
        <v>59500</v>
      </c>
      <c r="K16" s="113">
        <f t="shared" si="0"/>
        <v>16.32821075740944</v>
      </c>
      <c r="L16" s="113">
        <f t="shared" si="1"/>
        <v>12.005649717514125</v>
      </c>
    </row>
    <row r="17" spans="1:12" x14ac:dyDescent="0.3">
      <c r="A17" s="339" t="s">
        <v>680</v>
      </c>
      <c r="B17" s="62" t="s">
        <v>681</v>
      </c>
      <c r="D17" s="116">
        <f>'DIV 1 GC'!D4</f>
        <v>0</v>
      </c>
      <c r="E17" s="116">
        <f>'DIV 1 GC'!E4</f>
        <v>1000</v>
      </c>
      <c r="F17" s="116">
        <f>'DIV 1 GC'!F4</f>
        <v>0</v>
      </c>
      <c r="G17" s="116">
        <f>'DIV 1 GC'!G4</f>
        <v>0</v>
      </c>
      <c r="H17" s="116">
        <f>'DIV 1 GC'!H4</f>
        <v>0</v>
      </c>
      <c r="I17" s="86"/>
      <c r="J17" s="86">
        <f t="shared" si="2"/>
        <v>1000</v>
      </c>
      <c r="K17" s="113">
        <f t="shared" ref="K17" si="3">J17/K$8</f>
        <v>0.27442371020856204</v>
      </c>
      <c r="L17" s="113">
        <f t="shared" ref="L17" si="4">J17/K$12</f>
        <v>0.20177562550443906</v>
      </c>
    </row>
    <row r="18" spans="1:12" x14ac:dyDescent="0.3">
      <c r="A18" s="339" t="s">
        <v>535</v>
      </c>
      <c r="B18" s="62" t="s">
        <v>2</v>
      </c>
      <c r="D18" s="116">
        <f>'DIV 1 GC'!D5</f>
        <v>0</v>
      </c>
      <c r="E18" s="115">
        <f>'DIV 1 GC'!E5</f>
        <v>0</v>
      </c>
      <c r="F18" s="116">
        <f>'DIV 1 GC'!F5</f>
        <v>0</v>
      </c>
      <c r="G18" s="116">
        <f>'DIV 1 GC'!G5</f>
        <v>3537</v>
      </c>
      <c r="H18" s="116">
        <f>'DIV 1 GC'!H5</f>
        <v>0</v>
      </c>
      <c r="I18" s="86"/>
      <c r="J18" s="86">
        <f t="shared" si="2"/>
        <v>3537</v>
      </c>
      <c r="K18" s="113">
        <f t="shared" si="0"/>
        <v>0.97063666300768381</v>
      </c>
      <c r="L18" s="113">
        <f t="shared" si="1"/>
        <v>0.71368038740920092</v>
      </c>
    </row>
    <row r="19" spans="1:12" x14ac:dyDescent="0.3">
      <c r="A19" s="339" t="s">
        <v>536</v>
      </c>
      <c r="B19" s="62" t="s">
        <v>465</v>
      </c>
      <c r="D19" s="116">
        <f>'DIV 1 GC'!D6</f>
        <v>0</v>
      </c>
      <c r="E19" s="115">
        <f>'DIV 1 GC'!E6</f>
        <v>0</v>
      </c>
      <c r="F19" s="116">
        <f>'DIV 1 GC'!F6</f>
        <v>0</v>
      </c>
      <c r="G19" s="116">
        <f>'DIV 1 GC'!G6</f>
        <v>3046.54</v>
      </c>
      <c r="H19" s="116">
        <f>'DIV 1 GC'!H6</f>
        <v>0</v>
      </c>
      <c r="I19" s="86"/>
      <c r="J19" s="86">
        <f t="shared" si="2"/>
        <v>3046.54</v>
      </c>
      <c r="K19" s="113">
        <f t="shared" si="0"/>
        <v>0.83604281009879255</v>
      </c>
      <c r="L19" s="113">
        <f t="shared" si="1"/>
        <v>0.61471751412429376</v>
      </c>
    </row>
    <row r="20" spans="1:12" x14ac:dyDescent="0.3">
      <c r="A20" s="339" t="s">
        <v>537</v>
      </c>
      <c r="B20" s="62" t="s">
        <v>1</v>
      </c>
      <c r="D20" s="116">
        <f>'DIV 1 GC'!D7</f>
        <v>0</v>
      </c>
      <c r="E20" s="115">
        <f>'DIV 1 GC'!E7</f>
        <v>0</v>
      </c>
      <c r="F20" s="116">
        <f>'DIV 1 GC'!F7</f>
        <v>0</v>
      </c>
      <c r="G20" s="116">
        <f>'DIV 1 GC'!G7</f>
        <v>200</v>
      </c>
      <c r="H20" s="116">
        <f>'DIV 1 GC'!H7</f>
        <v>0</v>
      </c>
      <c r="I20" s="86"/>
      <c r="J20" s="86">
        <f t="shared" si="2"/>
        <v>200</v>
      </c>
      <c r="K20" s="113">
        <f t="shared" si="0"/>
        <v>5.4884742041712405E-2</v>
      </c>
      <c r="L20" s="113">
        <f t="shared" si="1"/>
        <v>4.0355125100887811E-2</v>
      </c>
    </row>
    <row r="21" spans="1:12" x14ac:dyDescent="0.3">
      <c r="A21" s="339" t="s">
        <v>538</v>
      </c>
      <c r="B21" s="62" t="s">
        <v>466</v>
      </c>
      <c r="D21" s="116">
        <f>'DIV 1 GC'!D8</f>
        <v>0</v>
      </c>
      <c r="E21" s="115">
        <f>'DIV 1 GC'!E8</f>
        <v>0</v>
      </c>
      <c r="F21" s="116">
        <f>'DIV 1 GC'!F8</f>
        <v>0</v>
      </c>
      <c r="G21" s="116">
        <f>'DIV 1 GC'!G8</f>
        <v>2448</v>
      </c>
      <c r="H21" s="116">
        <f>'DIV 1 GC'!H8</f>
        <v>0</v>
      </c>
      <c r="I21" s="86"/>
      <c r="J21" s="86">
        <f t="shared" si="2"/>
        <v>2448</v>
      </c>
      <c r="K21" s="113">
        <f t="shared" si="0"/>
        <v>0.67178924259055983</v>
      </c>
      <c r="L21" s="113">
        <f t="shared" si="1"/>
        <v>0.49394673123486682</v>
      </c>
    </row>
    <row r="22" spans="1:12" x14ac:dyDescent="0.3">
      <c r="A22" s="339" t="s">
        <v>539</v>
      </c>
      <c r="B22" s="62" t="s">
        <v>467</v>
      </c>
      <c r="D22" s="116">
        <f>'DIV 1 GC'!D9</f>
        <v>0</v>
      </c>
      <c r="E22" s="115">
        <f>'DIV 1 GC'!E9</f>
        <v>0</v>
      </c>
      <c r="F22" s="116">
        <f>'DIV 1 GC'!F9</f>
        <v>0</v>
      </c>
      <c r="G22" s="116">
        <f>'DIV 1 GC'!G9</f>
        <v>4709</v>
      </c>
      <c r="H22" s="116">
        <f>'DIV 1 GC'!H9</f>
        <v>0</v>
      </c>
      <c r="I22" s="86"/>
      <c r="J22" s="86">
        <f t="shared" si="2"/>
        <v>4709</v>
      </c>
      <c r="K22" s="113">
        <f t="shared" si="0"/>
        <v>1.2922612513721186</v>
      </c>
      <c r="L22" s="113">
        <f t="shared" si="1"/>
        <v>0.95016142050040353</v>
      </c>
    </row>
    <row r="23" spans="1:12" x14ac:dyDescent="0.3">
      <c r="A23" s="339" t="s">
        <v>540</v>
      </c>
      <c r="B23" s="62" t="s">
        <v>476</v>
      </c>
      <c r="D23" s="116">
        <f>'DIV 1 GC'!D10</f>
        <v>0</v>
      </c>
      <c r="E23" s="115">
        <f>'DIV 1 GC'!E10</f>
        <v>0</v>
      </c>
      <c r="F23" s="116">
        <f>'DIV 1 GC'!F10</f>
        <v>0</v>
      </c>
      <c r="G23" s="116">
        <f>'DIV 1 GC'!G10</f>
        <v>250</v>
      </c>
      <c r="H23" s="116">
        <f>'DIV 1 GC'!H10</f>
        <v>0</v>
      </c>
      <c r="I23" s="86"/>
      <c r="J23" s="86">
        <f t="shared" ref="J23" si="5">SUM(D23:H23)</f>
        <v>250</v>
      </c>
      <c r="K23" s="113">
        <f t="shared" si="0"/>
        <v>6.8605927552140511E-2</v>
      </c>
      <c r="L23" s="113">
        <f t="shared" ref="L23" si="6">J23/K$12</f>
        <v>5.0443906376109765E-2</v>
      </c>
    </row>
    <row r="24" spans="1:12" x14ac:dyDescent="0.3">
      <c r="A24" s="339" t="s">
        <v>541</v>
      </c>
      <c r="B24" s="62" t="s">
        <v>468</v>
      </c>
      <c r="D24" s="116">
        <f>'DIV 1 GC'!D11</f>
        <v>0</v>
      </c>
      <c r="E24" s="115">
        <f>'DIV 1 GC'!E11</f>
        <v>0</v>
      </c>
      <c r="F24" s="116">
        <f>'DIV 1 GC'!F11</f>
        <v>0</v>
      </c>
      <c r="G24" s="116">
        <f>'DIV 1 GC'!G11</f>
        <v>0</v>
      </c>
      <c r="H24" s="116">
        <f>'DIV 1 GC'!H11</f>
        <v>0</v>
      </c>
      <c r="I24" s="86"/>
      <c r="J24" s="86">
        <f t="shared" si="2"/>
        <v>0</v>
      </c>
      <c r="K24" s="113">
        <f t="shared" si="0"/>
        <v>0</v>
      </c>
      <c r="L24" s="113">
        <f t="shared" si="1"/>
        <v>0</v>
      </c>
    </row>
    <row r="25" spans="1:12" x14ac:dyDescent="0.3">
      <c r="A25" s="339" t="s">
        <v>749</v>
      </c>
      <c r="B25" s="62" t="s">
        <v>748</v>
      </c>
      <c r="D25" s="116">
        <f>'DIV 1 GC'!D12</f>
        <v>0</v>
      </c>
      <c r="E25" s="115">
        <f>'DIV 1 GC'!E12</f>
        <v>0</v>
      </c>
      <c r="F25" s="116">
        <f>'DIV 1 GC'!F12</f>
        <v>0</v>
      </c>
      <c r="G25" s="116">
        <f>'DIV 1 GC'!G12</f>
        <v>500</v>
      </c>
      <c r="H25" s="116">
        <f>'DIV 1 GC'!H12</f>
        <v>0</v>
      </c>
      <c r="I25" s="86"/>
      <c r="J25" s="86">
        <f t="shared" ref="J25" si="7">SUM(D25:H25)</f>
        <v>500</v>
      </c>
      <c r="K25" s="113">
        <f t="shared" ref="K25" si="8">J25/K$8</f>
        <v>0.13721185510428102</v>
      </c>
      <c r="L25" s="113">
        <f t="shared" ref="L25" si="9">J25/K$12</f>
        <v>0.10088781275221953</v>
      </c>
    </row>
    <row r="26" spans="1:12" x14ac:dyDescent="0.3">
      <c r="A26" s="339" t="s">
        <v>542</v>
      </c>
      <c r="B26" s="62" t="s">
        <v>504</v>
      </c>
      <c r="D26" s="116">
        <f>'DIV 1 GC'!D13</f>
        <v>0</v>
      </c>
      <c r="E26" s="115">
        <f>'DIV 1 GC'!E13</f>
        <v>0</v>
      </c>
      <c r="F26" s="116">
        <f>'DIV 1 GC'!F13</f>
        <v>0</v>
      </c>
      <c r="G26" s="116">
        <f>'DIV 1 GC'!G13</f>
        <v>6120</v>
      </c>
      <c r="H26" s="116">
        <f>'DIV 1 GC'!H13</f>
        <v>0</v>
      </c>
      <c r="I26" s="86"/>
      <c r="J26" s="86">
        <f t="shared" si="2"/>
        <v>6120</v>
      </c>
      <c r="K26" s="113">
        <f t="shared" si="0"/>
        <v>1.6794731064763995</v>
      </c>
      <c r="L26" s="113">
        <f t="shared" si="1"/>
        <v>1.2348668280871671</v>
      </c>
    </row>
    <row r="27" spans="1:12" x14ac:dyDescent="0.3">
      <c r="A27" s="339" t="s">
        <v>678</v>
      </c>
      <c r="B27" s="62" t="s">
        <v>679</v>
      </c>
      <c r="D27" s="116">
        <f>'DIV 1 GC'!D14</f>
        <v>0</v>
      </c>
      <c r="E27" s="115">
        <f>'DIV 1 GC'!E14</f>
        <v>0</v>
      </c>
      <c r="F27" s="116">
        <f>'DIV 1 GC'!F14</f>
        <v>0</v>
      </c>
      <c r="G27" s="116">
        <f>'DIV 1 GC'!G14</f>
        <v>1250</v>
      </c>
      <c r="H27" s="116">
        <f>'DIV 1 GC'!H14</f>
        <v>0</v>
      </c>
      <c r="I27" s="86"/>
      <c r="J27" s="86">
        <f t="shared" ref="J27" si="10">SUM(D27:H27)</f>
        <v>1250</v>
      </c>
      <c r="K27" s="113">
        <f t="shared" ref="K27" si="11">J27/K$8</f>
        <v>0.3430296377607025</v>
      </c>
      <c r="L27" s="113">
        <f t="shared" ref="L27" si="12">J27/K$12</f>
        <v>0.25221953188054885</v>
      </c>
    </row>
    <row r="28" spans="1:12" hidden="1" x14ac:dyDescent="0.3">
      <c r="A28" s="339" t="s">
        <v>728</v>
      </c>
      <c r="B28" s="62" t="s">
        <v>98</v>
      </c>
      <c r="D28" s="116">
        <f>'DIV 1 GC'!D15</f>
        <v>0</v>
      </c>
      <c r="E28" s="115">
        <f>'DIV 1 GC'!E15</f>
        <v>0</v>
      </c>
      <c r="F28" s="116">
        <f>'DIV 1 GC'!F15</f>
        <v>0</v>
      </c>
      <c r="G28" s="116">
        <f>'DIV 1 GC'!G15</f>
        <v>0</v>
      </c>
      <c r="H28" s="116">
        <f>'DIV 1 GC'!H15</f>
        <v>0</v>
      </c>
      <c r="I28" s="86"/>
      <c r="J28" s="86">
        <f t="shared" ref="J28:J30" si="13">SUM(D28:H28)</f>
        <v>0</v>
      </c>
      <c r="K28" s="113">
        <f t="shared" ref="K28:K30" si="14">J28/K$8</f>
        <v>0</v>
      </c>
      <c r="L28" s="113">
        <f t="shared" ref="L28:L30" si="15">J28/K$12</f>
        <v>0</v>
      </c>
    </row>
    <row r="29" spans="1:12" x14ac:dyDescent="0.3">
      <c r="A29" s="339" t="s">
        <v>729</v>
      </c>
      <c r="B29" s="62" t="s">
        <v>730</v>
      </c>
      <c r="D29" s="116">
        <f>'DIV 1 GC'!D16</f>
        <v>0</v>
      </c>
      <c r="E29" s="115">
        <f>'DIV 1 GC'!E16</f>
        <v>0</v>
      </c>
      <c r="F29" s="116">
        <f>'DIV 1 GC'!F16</f>
        <v>0</v>
      </c>
      <c r="G29" s="116">
        <f>'DIV 1 GC'!G16</f>
        <v>0</v>
      </c>
      <c r="H29" s="116">
        <f>'DIV 1 GC'!H16</f>
        <v>0</v>
      </c>
      <c r="I29" s="86"/>
      <c r="J29" s="86">
        <f t="shared" si="13"/>
        <v>0</v>
      </c>
      <c r="K29" s="113">
        <f t="shared" si="14"/>
        <v>0</v>
      </c>
      <c r="L29" s="113">
        <f t="shared" si="15"/>
        <v>0</v>
      </c>
    </row>
    <row r="30" spans="1:12" x14ac:dyDescent="0.3">
      <c r="A30" s="339" t="s">
        <v>731</v>
      </c>
      <c r="B30" s="62" t="s">
        <v>732</v>
      </c>
      <c r="D30" s="116">
        <f>'DIV 1 GC'!D17</f>
        <v>0</v>
      </c>
      <c r="E30" s="115">
        <f>'DIV 1 GC'!E17</f>
        <v>0</v>
      </c>
      <c r="F30" s="116">
        <f>'DIV 1 GC'!F17</f>
        <v>0</v>
      </c>
      <c r="G30" s="116">
        <f>'DIV 1 GC'!G17</f>
        <v>1500</v>
      </c>
      <c r="H30" s="116">
        <f>'DIV 1 GC'!H17</f>
        <v>0</v>
      </c>
      <c r="I30" s="86"/>
      <c r="J30" s="86">
        <f t="shared" si="13"/>
        <v>1500</v>
      </c>
      <c r="K30" s="113">
        <f t="shared" si="14"/>
        <v>0.41163556531284301</v>
      </c>
      <c r="L30" s="113">
        <f t="shared" si="15"/>
        <v>0.30266343825665859</v>
      </c>
    </row>
    <row r="31" spans="1:12" x14ac:dyDescent="0.3">
      <c r="A31" s="339" t="s">
        <v>543</v>
      </c>
      <c r="B31" s="62" t="s">
        <v>699</v>
      </c>
      <c r="D31" s="116">
        <f>'DIV 1 GC'!D18</f>
        <v>0</v>
      </c>
      <c r="E31" s="115">
        <f>'DIV 1 GC'!E18</f>
        <v>1600</v>
      </c>
      <c r="F31" s="116">
        <f>'DIV 1 GC'!F18</f>
        <v>600</v>
      </c>
      <c r="G31" s="116">
        <f>'DIV 1 GC'!G18</f>
        <v>0</v>
      </c>
      <c r="H31" s="116">
        <f>'DIV 1 GC'!H18</f>
        <v>0</v>
      </c>
      <c r="I31" s="86"/>
      <c r="J31" s="86">
        <f t="shared" si="2"/>
        <v>2200</v>
      </c>
      <c r="K31" s="113">
        <f t="shared" si="0"/>
        <v>0.60373216245883643</v>
      </c>
      <c r="L31" s="113">
        <f t="shared" si="1"/>
        <v>0.44390637610976597</v>
      </c>
    </row>
    <row r="32" spans="1:12" x14ac:dyDescent="0.3">
      <c r="A32" s="340" t="s">
        <v>544</v>
      </c>
      <c r="B32" s="62" t="s">
        <v>506</v>
      </c>
      <c r="D32" s="116">
        <f>'DIV 1 GC'!D19</f>
        <v>0</v>
      </c>
      <c r="E32" s="115">
        <f>'DIV 1 GC'!E19</f>
        <v>10600</v>
      </c>
      <c r="F32" s="116">
        <f>'DIV 1 GC'!F19</f>
        <v>9800</v>
      </c>
      <c r="G32" s="116">
        <f>'DIV 1 GC'!G19</f>
        <v>0</v>
      </c>
      <c r="H32" s="116">
        <f>'DIV 1 GC'!H19</f>
        <v>3420</v>
      </c>
      <c r="I32" s="86"/>
      <c r="J32" s="86">
        <f t="shared" ref="J32" si="16">SUM(D32:H32)</f>
        <v>23820</v>
      </c>
      <c r="K32" s="113">
        <f t="shared" ref="K32" si="17">J32/K$8</f>
        <v>6.5367727771679469</v>
      </c>
      <c r="L32" s="113">
        <f t="shared" ref="L32" si="18">J32/K$12</f>
        <v>4.8062953995157383</v>
      </c>
    </row>
    <row r="33" spans="1:12" x14ac:dyDescent="0.3">
      <c r="A33" s="339" t="s">
        <v>545</v>
      </c>
      <c r="B33" s="62" t="s">
        <v>503</v>
      </c>
      <c r="D33" s="116">
        <f>'DIV 1 GC'!D20</f>
        <v>0</v>
      </c>
      <c r="E33" s="115">
        <f>'DIV 1 GC'!E20</f>
        <v>0</v>
      </c>
      <c r="F33" s="116">
        <f>'DIV 1 GC'!F20</f>
        <v>0</v>
      </c>
      <c r="G33" s="116">
        <f>'DIV 1 GC'!G20</f>
        <v>10200</v>
      </c>
      <c r="H33" s="116">
        <f>'DIV 1 GC'!H20</f>
        <v>0</v>
      </c>
      <c r="I33" s="86"/>
      <c r="J33" s="86">
        <f t="shared" si="2"/>
        <v>10200</v>
      </c>
      <c r="K33" s="113">
        <f t="shared" si="0"/>
        <v>2.7991218441273324</v>
      </c>
      <c r="L33" s="113">
        <f t="shared" si="1"/>
        <v>2.0581113801452786</v>
      </c>
    </row>
    <row r="34" spans="1:12" x14ac:dyDescent="0.3">
      <c r="A34" s="339" t="s">
        <v>546</v>
      </c>
      <c r="B34" s="62" t="s">
        <v>471</v>
      </c>
      <c r="D34" s="116">
        <f>'DIV 1 GC'!D21</f>
        <v>0</v>
      </c>
      <c r="E34" s="115">
        <f>'DIV 1 GC'!E21</f>
        <v>0</v>
      </c>
      <c r="F34" s="116">
        <f>'DIV 1 GC'!F21</f>
        <v>0</v>
      </c>
      <c r="G34" s="116">
        <f>'DIV 1 GC'!G21</f>
        <v>2000</v>
      </c>
      <c r="H34" s="116">
        <f>'DIV 1 GC'!H21</f>
        <v>0</v>
      </c>
      <c r="I34" s="86"/>
      <c r="J34" s="86">
        <f t="shared" si="2"/>
        <v>2000</v>
      </c>
      <c r="K34" s="113">
        <f t="shared" si="0"/>
        <v>0.54884742041712409</v>
      </c>
      <c r="L34" s="113">
        <f t="shared" si="1"/>
        <v>0.40355125100887812</v>
      </c>
    </row>
    <row r="35" spans="1:12" x14ac:dyDescent="0.3">
      <c r="A35" s="339" t="s">
        <v>733</v>
      </c>
      <c r="B35" s="62" t="s">
        <v>734</v>
      </c>
      <c r="D35" s="116">
        <f>'DIV 1 GC'!D22</f>
        <v>0</v>
      </c>
      <c r="E35" s="115">
        <f>'DIV 1 GC'!E22</f>
        <v>1500</v>
      </c>
      <c r="F35" s="116">
        <f>'DIV 1 GC'!F22</f>
        <v>0</v>
      </c>
      <c r="G35" s="116">
        <f>'DIV 1 GC'!G22</f>
        <v>0</v>
      </c>
      <c r="H35" s="116">
        <f>'DIV 1 GC'!H22</f>
        <v>0</v>
      </c>
      <c r="I35" s="86"/>
      <c r="J35" s="86">
        <f t="shared" ref="J35" si="19">SUM(D35:H35)</f>
        <v>1500</v>
      </c>
      <c r="K35" s="113">
        <f t="shared" ref="K35" si="20">J35/K$8</f>
        <v>0.41163556531284301</v>
      </c>
      <c r="L35" s="113">
        <f t="shared" ref="L35" si="21">J35/K$12</f>
        <v>0.30266343825665859</v>
      </c>
    </row>
    <row r="36" spans="1:12" x14ac:dyDescent="0.3">
      <c r="A36" s="195">
        <v>2</v>
      </c>
      <c r="B36" s="196" t="s">
        <v>361</v>
      </c>
      <c r="C36" s="196"/>
      <c r="D36" s="197"/>
      <c r="E36" s="545"/>
      <c r="F36" s="545"/>
      <c r="G36" s="198"/>
      <c r="H36" s="549" t="s">
        <v>11</v>
      </c>
      <c r="I36" s="552"/>
      <c r="J36" s="194">
        <f>SUM(J37:J48)</f>
        <v>0</v>
      </c>
      <c r="K36" s="202">
        <f t="shared" si="0"/>
        <v>0</v>
      </c>
      <c r="L36" s="203">
        <f t="shared" si="1"/>
        <v>0</v>
      </c>
    </row>
    <row r="37" spans="1:12" x14ac:dyDescent="0.3">
      <c r="A37" s="339" t="s">
        <v>547</v>
      </c>
      <c r="B37" s="62" t="s">
        <v>362</v>
      </c>
      <c r="D37" s="116">
        <f>'DIV 2 EXIST. COND.'!D3</f>
        <v>0</v>
      </c>
      <c r="E37" s="115">
        <f>'DIV 2 EXIST. COND.'!E3</f>
        <v>0</v>
      </c>
      <c r="F37" s="116">
        <f>'DIV 2 EXIST. COND.'!F3</f>
        <v>0</v>
      </c>
      <c r="G37" s="116">
        <f>'DIV 2 EXIST. COND.'!G3</f>
        <v>0</v>
      </c>
      <c r="H37" s="116">
        <f>'DIV 2 EXIST. COND.'!H3</f>
        <v>0</v>
      </c>
      <c r="I37" s="86"/>
      <c r="J37" s="86">
        <f t="shared" ref="J37:J48" si="22">SUM(D37:H37)</f>
        <v>0</v>
      </c>
      <c r="K37" s="113">
        <f t="shared" si="0"/>
        <v>0</v>
      </c>
      <c r="L37" s="113">
        <f t="shared" si="1"/>
        <v>0</v>
      </c>
    </row>
    <row r="38" spans="1:12" hidden="1" x14ac:dyDescent="0.3">
      <c r="A38" s="339" t="s">
        <v>548</v>
      </c>
      <c r="B38" s="62" t="s">
        <v>363</v>
      </c>
      <c r="D38" s="116">
        <f>'DIV 2 EXIST. COND.'!D4</f>
        <v>0</v>
      </c>
      <c r="E38" s="115">
        <f>'DIV 2 EXIST. COND.'!E4</f>
        <v>0</v>
      </c>
      <c r="F38" s="116">
        <f>'DIV 2 EXIST. COND.'!F4</f>
        <v>0</v>
      </c>
      <c r="G38" s="116">
        <f>'DIV 2 EXIST. COND.'!G4</f>
        <v>0</v>
      </c>
      <c r="H38" s="116">
        <f>'DIV 2 EXIST. COND.'!H4</f>
        <v>0</v>
      </c>
      <c r="I38" s="86"/>
      <c r="J38" s="86">
        <f t="shared" si="22"/>
        <v>0</v>
      </c>
      <c r="K38" s="113">
        <f t="shared" si="0"/>
        <v>0</v>
      </c>
      <c r="L38" s="113">
        <f t="shared" si="1"/>
        <v>0</v>
      </c>
    </row>
    <row r="39" spans="1:12" hidden="1" x14ac:dyDescent="0.3">
      <c r="A39" s="339" t="s">
        <v>549</v>
      </c>
      <c r="B39" s="62" t="s">
        <v>364</v>
      </c>
      <c r="D39" s="116">
        <f>'DIV 2 EXIST. COND.'!D5</f>
        <v>0</v>
      </c>
      <c r="E39" s="115">
        <f>'DIV 2 EXIST. COND.'!E5</f>
        <v>0</v>
      </c>
      <c r="F39" s="116">
        <f>'DIV 2 EXIST. COND.'!F5</f>
        <v>0</v>
      </c>
      <c r="G39" s="116">
        <f>'DIV 2 EXIST. COND.'!G5</f>
        <v>0</v>
      </c>
      <c r="H39" s="116">
        <f>'DIV 2 EXIST. COND.'!H5</f>
        <v>0</v>
      </c>
      <c r="I39" s="86"/>
      <c r="J39" s="86">
        <f t="shared" si="22"/>
        <v>0</v>
      </c>
      <c r="K39" s="113">
        <f t="shared" si="0"/>
        <v>0</v>
      </c>
      <c r="L39" s="113">
        <f t="shared" si="1"/>
        <v>0</v>
      </c>
    </row>
    <row r="40" spans="1:12" hidden="1" x14ac:dyDescent="0.3">
      <c r="A40" s="339" t="s">
        <v>550</v>
      </c>
      <c r="B40" s="62" t="s">
        <v>365</v>
      </c>
      <c r="D40" s="116">
        <f>'DIV 2 EXIST. COND.'!D6</f>
        <v>0</v>
      </c>
      <c r="E40" s="115">
        <f>'DIV 2 EXIST. COND.'!E6</f>
        <v>0</v>
      </c>
      <c r="F40" s="116">
        <f>'DIV 2 EXIST. COND.'!F6</f>
        <v>0</v>
      </c>
      <c r="G40" s="116">
        <f>'DIV 2 EXIST. COND.'!G6</f>
        <v>0</v>
      </c>
      <c r="H40" s="116">
        <f>'DIV 2 EXIST. COND.'!H6</f>
        <v>0</v>
      </c>
      <c r="I40" s="86"/>
      <c r="J40" s="86">
        <f t="shared" si="22"/>
        <v>0</v>
      </c>
      <c r="K40" s="113">
        <f t="shared" si="0"/>
        <v>0</v>
      </c>
      <c r="L40" s="113">
        <f t="shared" si="1"/>
        <v>0</v>
      </c>
    </row>
    <row r="41" spans="1:12" hidden="1" x14ac:dyDescent="0.3">
      <c r="A41" s="339" t="s">
        <v>551</v>
      </c>
      <c r="B41" s="62" t="s">
        <v>366</v>
      </c>
      <c r="D41" s="116">
        <f>'DIV 2 EXIST. COND.'!D7</f>
        <v>0</v>
      </c>
      <c r="E41" s="115">
        <f>'DIV 2 EXIST. COND.'!E7</f>
        <v>0</v>
      </c>
      <c r="F41" s="116">
        <f>'DIV 2 EXIST. COND.'!F7</f>
        <v>0</v>
      </c>
      <c r="G41" s="116">
        <f>'DIV 2 EXIST. COND.'!G7</f>
        <v>0</v>
      </c>
      <c r="H41" s="116">
        <f>'DIV 2 EXIST. COND.'!H7</f>
        <v>0</v>
      </c>
      <c r="I41" s="86"/>
      <c r="J41" s="86">
        <f t="shared" si="22"/>
        <v>0</v>
      </c>
      <c r="K41" s="113">
        <f t="shared" si="0"/>
        <v>0</v>
      </c>
      <c r="L41" s="113">
        <f t="shared" si="1"/>
        <v>0</v>
      </c>
    </row>
    <row r="42" spans="1:12" hidden="1" x14ac:dyDescent="0.3">
      <c r="A42" s="339" t="s">
        <v>552</v>
      </c>
      <c r="B42" s="62" t="s">
        <v>367</v>
      </c>
      <c r="D42" s="116">
        <f>'DIV 2 EXIST. COND.'!D8</f>
        <v>0</v>
      </c>
      <c r="E42" s="115">
        <f>'DIV 2 EXIST. COND.'!E8</f>
        <v>0</v>
      </c>
      <c r="F42" s="116">
        <f>'DIV 2 EXIST. COND.'!F8</f>
        <v>0</v>
      </c>
      <c r="G42" s="116">
        <f>'DIV 2 EXIST. COND.'!G8</f>
        <v>0</v>
      </c>
      <c r="H42" s="116">
        <f>'DIV 2 EXIST. COND.'!H8</f>
        <v>0</v>
      </c>
      <c r="I42" s="86"/>
      <c r="J42" s="86">
        <f t="shared" si="22"/>
        <v>0</v>
      </c>
      <c r="K42" s="113">
        <f t="shared" si="0"/>
        <v>0</v>
      </c>
      <c r="L42" s="113">
        <f t="shared" si="1"/>
        <v>0</v>
      </c>
    </row>
    <row r="43" spans="1:12" hidden="1" x14ac:dyDescent="0.3">
      <c r="A43" s="339" t="s">
        <v>553</v>
      </c>
      <c r="B43" s="62" t="s">
        <v>368</v>
      </c>
      <c r="D43" s="116">
        <f>'DIV 2 EXIST. COND.'!D9</f>
        <v>0</v>
      </c>
      <c r="E43" s="115">
        <f>'DIV 2 EXIST. COND.'!E9</f>
        <v>0</v>
      </c>
      <c r="F43" s="116">
        <f>'DIV 2 EXIST. COND.'!F9</f>
        <v>0</v>
      </c>
      <c r="G43" s="116">
        <f>'DIV 2 EXIST. COND.'!G9</f>
        <v>0</v>
      </c>
      <c r="H43" s="116">
        <f>'DIV 2 EXIST. COND.'!H9</f>
        <v>0</v>
      </c>
      <c r="I43" s="86"/>
      <c r="J43" s="86">
        <f t="shared" si="22"/>
        <v>0</v>
      </c>
      <c r="K43" s="113">
        <f t="shared" si="0"/>
        <v>0</v>
      </c>
      <c r="L43" s="113">
        <f t="shared" si="1"/>
        <v>0</v>
      </c>
    </row>
    <row r="44" spans="1:12" hidden="1" x14ac:dyDescent="0.3">
      <c r="A44" s="339" t="s">
        <v>554</v>
      </c>
      <c r="B44" s="62" t="s">
        <v>369</v>
      </c>
      <c r="D44" s="116">
        <f>'DIV 2 EXIST. COND.'!D10</f>
        <v>0</v>
      </c>
      <c r="E44" s="115">
        <f>'DIV 2 EXIST. COND.'!E10</f>
        <v>0</v>
      </c>
      <c r="F44" s="116">
        <f>'DIV 2 EXIST. COND.'!F10</f>
        <v>0</v>
      </c>
      <c r="G44" s="116">
        <f>'DIV 2 EXIST. COND.'!G10</f>
        <v>0</v>
      </c>
      <c r="H44" s="116">
        <f>'DIV 2 EXIST. COND.'!H10</f>
        <v>0</v>
      </c>
      <c r="I44" s="87"/>
      <c r="J44" s="86">
        <f t="shared" si="22"/>
        <v>0</v>
      </c>
      <c r="K44" s="113">
        <f t="shared" si="0"/>
        <v>0</v>
      </c>
      <c r="L44" s="113">
        <f t="shared" si="1"/>
        <v>0</v>
      </c>
    </row>
    <row r="45" spans="1:12" hidden="1" x14ac:dyDescent="0.3">
      <c r="A45" s="339" t="s">
        <v>555</v>
      </c>
      <c r="B45" s="62" t="s">
        <v>370</v>
      </c>
      <c r="D45" s="116">
        <f>'DIV 2 EXIST. COND.'!D11</f>
        <v>0</v>
      </c>
      <c r="E45" s="115">
        <f>'DIV 2 EXIST. COND.'!E11</f>
        <v>0</v>
      </c>
      <c r="F45" s="116">
        <f>'DIV 2 EXIST. COND.'!F11</f>
        <v>0</v>
      </c>
      <c r="G45" s="116">
        <f>'DIV 2 EXIST. COND.'!G11</f>
        <v>0</v>
      </c>
      <c r="H45" s="116">
        <f>'DIV 2 EXIST. COND.'!H11</f>
        <v>0</v>
      </c>
      <c r="I45" s="86"/>
      <c r="J45" s="86">
        <f t="shared" si="22"/>
        <v>0</v>
      </c>
      <c r="K45" s="113">
        <f t="shared" si="0"/>
        <v>0</v>
      </c>
      <c r="L45" s="113">
        <f t="shared" si="1"/>
        <v>0</v>
      </c>
    </row>
    <row r="46" spans="1:12" hidden="1" x14ac:dyDescent="0.3">
      <c r="A46" s="339" t="s">
        <v>556</v>
      </c>
      <c r="B46" s="62" t="s">
        <v>371</v>
      </c>
      <c r="D46" s="116">
        <f>'DIV 2 EXIST. COND.'!D12</f>
        <v>0</v>
      </c>
      <c r="E46" s="115">
        <f>'DIV 2 EXIST. COND.'!E12</f>
        <v>0</v>
      </c>
      <c r="F46" s="116">
        <f>'DIV 2 EXIST. COND.'!F12</f>
        <v>0</v>
      </c>
      <c r="G46" s="116">
        <f>'DIV 2 EXIST. COND.'!G12</f>
        <v>0</v>
      </c>
      <c r="H46" s="116">
        <f>'DIV 2 EXIST. COND.'!H12</f>
        <v>0</v>
      </c>
      <c r="I46" s="86"/>
      <c r="J46" s="86">
        <f t="shared" si="22"/>
        <v>0</v>
      </c>
      <c r="K46" s="113">
        <f t="shared" ref="K46:K61" si="23">J46/K$8</f>
        <v>0</v>
      </c>
      <c r="L46" s="113">
        <f t="shared" ref="L46:L61" si="24">J46/K$12</f>
        <v>0</v>
      </c>
    </row>
    <row r="47" spans="1:12" hidden="1" x14ac:dyDescent="0.3">
      <c r="A47" s="339" t="s">
        <v>557</v>
      </c>
      <c r="B47" s="62" t="s">
        <v>372</v>
      </c>
      <c r="D47" s="116">
        <f>'DIV 2 EXIST. COND.'!D13</f>
        <v>0</v>
      </c>
      <c r="E47" s="115">
        <f>'DIV 2 EXIST. COND.'!E13</f>
        <v>0</v>
      </c>
      <c r="F47" s="116">
        <f>'DIV 2 EXIST. COND.'!F13</f>
        <v>0</v>
      </c>
      <c r="G47" s="116">
        <f>'DIV 2 EXIST. COND.'!G13</f>
        <v>0</v>
      </c>
      <c r="H47" s="116">
        <f>'DIV 2 EXIST. COND.'!H13</f>
        <v>0</v>
      </c>
      <c r="I47" s="86"/>
      <c r="J47" s="86">
        <f t="shared" si="22"/>
        <v>0</v>
      </c>
      <c r="K47" s="113">
        <f t="shared" si="23"/>
        <v>0</v>
      </c>
      <c r="L47" s="113">
        <f t="shared" si="24"/>
        <v>0</v>
      </c>
    </row>
    <row r="48" spans="1:12" hidden="1" x14ac:dyDescent="0.3">
      <c r="A48" s="339" t="s">
        <v>558</v>
      </c>
      <c r="B48" s="62" t="s">
        <v>373</v>
      </c>
      <c r="D48" s="116">
        <f>'DIV 2 EXIST. COND.'!D14</f>
        <v>0</v>
      </c>
      <c r="E48" s="115">
        <f>'DIV 2 EXIST. COND.'!E14</f>
        <v>0</v>
      </c>
      <c r="F48" s="116">
        <f>'DIV 2 EXIST. COND.'!F14</f>
        <v>0</v>
      </c>
      <c r="G48" s="116">
        <f>'DIV 2 EXIST. COND.'!G14</f>
        <v>0</v>
      </c>
      <c r="H48" s="116">
        <f>'DIV 2 EXIST. COND.'!H14</f>
        <v>0</v>
      </c>
      <c r="I48" s="86"/>
      <c r="J48" s="86">
        <f t="shared" si="22"/>
        <v>0</v>
      </c>
      <c r="K48" s="113">
        <f t="shared" si="23"/>
        <v>0</v>
      </c>
      <c r="L48" s="113">
        <f t="shared" si="24"/>
        <v>0</v>
      </c>
    </row>
    <row r="49" spans="1:12" x14ac:dyDescent="0.3">
      <c r="A49" s="195">
        <v>3</v>
      </c>
      <c r="B49" s="196" t="s">
        <v>8</v>
      </c>
      <c r="C49" s="196"/>
      <c r="D49" s="197"/>
      <c r="E49" s="545"/>
      <c r="F49" s="545"/>
      <c r="G49" s="198"/>
      <c r="H49" s="549" t="s">
        <v>11</v>
      </c>
      <c r="I49" s="552"/>
      <c r="J49" s="194">
        <f>SUM(J50:J52)</f>
        <v>97409</v>
      </c>
      <c r="K49" s="202">
        <f t="shared" si="23"/>
        <v>26.731339187705817</v>
      </c>
      <c r="L49" s="203">
        <f t="shared" si="24"/>
        <v>19.654761904761905</v>
      </c>
    </row>
    <row r="50" spans="1:12" x14ac:dyDescent="0.3">
      <c r="A50" s="338" t="s">
        <v>559</v>
      </c>
      <c r="B50" s="62" t="s">
        <v>765</v>
      </c>
      <c r="D50" s="116">
        <f>'DIV 3 CONCRETE'!D3</f>
        <v>0</v>
      </c>
      <c r="E50" s="115">
        <f>'DIV 3 CONCRETE'!E3</f>
        <v>0</v>
      </c>
      <c r="F50" s="116">
        <v>500</v>
      </c>
      <c r="G50" s="116">
        <f>'DIV 3 CONCRETE'!G3</f>
        <v>0</v>
      </c>
      <c r="H50" s="116">
        <v>71500</v>
      </c>
      <c r="I50" s="118"/>
      <c r="J50" s="119">
        <f t="shared" ref="J50:J52" si="25">SUM(D50:H50)</f>
        <v>72000</v>
      </c>
      <c r="K50" s="113">
        <f t="shared" si="23"/>
        <v>19.758507135016465</v>
      </c>
      <c r="L50" s="113">
        <f t="shared" si="24"/>
        <v>14.527845036319613</v>
      </c>
    </row>
    <row r="51" spans="1:12" x14ac:dyDescent="0.3">
      <c r="A51" s="339" t="s">
        <v>560</v>
      </c>
      <c r="B51" s="62" t="s">
        <v>481</v>
      </c>
      <c r="D51" s="116">
        <f>'DIV 3 CONCRETE'!D4</f>
        <v>0</v>
      </c>
      <c r="E51" s="115">
        <f>'DIV 3 CONCRETE'!E4</f>
        <v>0</v>
      </c>
      <c r="F51" s="116">
        <f>'DIV 3 CONCRETE'!F4</f>
        <v>0</v>
      </c>
      <c r="G51" s="116">
        <f>'DIV 3 CONCRETE'!G4</f>
        <v>0</v>
      </c>
      <c r="H51" s="116">
        <v>22909</v>
      </c>
      <c r="I51" s="118"/>
      <c r="J51" s="119">
        <f t="shared" si="25"/>
        <v>22909</v>
      </c>
      <c r="K51" s="113">
        <f t="shared" si="23"/>
        <v>6.2867727771679469</v>
      </c>
      <c r="L51" s="113">
        <f t="shared" si="24"/>
        <v>4.6224778046811945</v>
      </c>
    </row>
    <row r="52" spans="1:12" x14ac:dyDescent="0.3">
      <c r="A52" s="339" t="s">
        <v>561</v>
      </c>
      <c r="B52" s="62" t="s">
        <v>857</v>
      </c>
      <c r="D52" s="116">
        <f>'DIV 3 CONCRETE'!D5</f>
        <v>0</v>
      </c>
      <c r="E52" s="115">
        <f>'DIV 3 CONCRETE'!E5</f>
        <v>0</v>
      </c>
      <c r="F52" s="116">
        <v>2500</v>
      </c>
      <c r="G52" s="116">
        <f>'DIV 3 CONCRETE'!G5</f>
        <v>0</v>
      </c>
      <c r="H52" s="116">
        <f>'DIV 3 CONCRETE'!H5</f>
        <v>0</v>
      </c>
      <c r="I52" s="118"/>
      <c r="J52" s="119">
        <f t="shared" si="25"/>
        <v>2500</v>
      </c>
      <c r="K52" s="113">
        <f t="shared" si="23"/>
        <v>0.686059275521405</v>
      </c>
      <c r="L52" s="113">
        <f t="shared" si="24"/>
        <v>0.50443906376109771</v>
      </c>
    </row>
    <row r="53" spans="1:12" x14ac:dyDescent="0.3">
      <c r="A53" s="195">
        <v>4</v>
      </c>
      <c r="B53" s="196" t="s">
        <v>12</v>
      </c>
      <c r="C53" s="196"/>
      <c r="D53" s="197"/>
      <c r="E53" s="545"/>
      <c r="F53" s="545"/>
      <c r="G53" s="198"/>
      <c r="H53" s="549" t="s">
        <v>11</v>
      </c>
      <c r="I53" s="552"/>
      <c r="J53" s="204">
        <f>SUM(J54:J56)</f>
        <v>78568.5</v>
      </c>
      <c r="K53" s="202">
        <f t="shared" si="23"/>
        <v>21.561059275521405</v>
      </c>
      <c r="L53" s="203">
        <f t="shared" si="24"/>
        <v>15.853208232445521</v>
      </c>
    </row>
    <row r="54" spans="1:12" hidden="1" x14ac:dyDescent="0.3">
      <c r="A54" s="339" t="s">
        <v>562</v>
      </c>
      <c r="B54" s="62" t="s">
        <v>565</v>
      </c>
      <c r="D54" s="116">
        <f>'DIV 4 MASONRY'!D3</f>
        <v>0</v>
      </c>
      <c r="E54" s="115">
        <f>'DIV 4 MASONRY'!E3</f>
        <v>0</v>
      </c>
      <c r="F54" s="116">
        <f>'DIV 4 MASONRY'!F3</f>
        <v>0</v>
      </c>
      <c r="G54" s="116">
        <f>'DIV 4 MASONRY'!G3</f>
        <v>0</v>
      </c>
      <c r="H54" s="116">
        <f>'DIV 4 MASONRY'!H3</f>
        <v>0</v>
      </c>
      <c r="I54" s="118"/>
      <c r="J54" s="119">
        <f t="shared" ref="J54:J56" si="26">SUM(D54:H54)</f>
        <v>0</v>
      </c>
      <c r="K54" s="113">
        <f t="shared" si="23"/>
        <v>0</v>
      </c>
      <c r="L54" s="113">
        <f t="shared" si="24"/>
        <v>0</v>
      </c>
    </row>
    <row r="55" spans="1:12" x14ac:dyDescent="0.3">
      <c r="A55" s="339" t="s">
        <v>563</v>
      </c>
      <c r="B55" s="62" t="s">
        <v>510</v>
      </c>
      <c r="D55" s="116">
        <f>'DIV 4 MASONRY'!D4</f>
        <v>0</v>
      </c>
      <c r="E55" s="115">
        <f>'DIV 4 MASONRY'!E4</f>
        <v>0</v>
      </c>
      <c r="F55" s="116">
        <v>200</v>
      </c>
      <c r="G55" s="116">
        <f>'DIV 4 MASONRY'!G4</f>
        <v>0</v>
      </c>
      <c r="H55" s="116">
        <v>400</v>
      </c>
      <c r="I55" s="118"/>
      <c r="J55" s="119">
        <f t="shared" si="26"/>
        <v>600</v>
      </c>
      <c r="K55" s="113">
        <f t="shared" si="23"/>
        <v>0.16465422612513722</v>
      </c>
      <c r="L55" s="113">
        <f t="shared" si="24"/>
        <v>0.12106537530266344</v>
      </c>
    </row>
    <row r="56" spans="1:12" x14ac:dyDescent="0.3">
      <c r="A56" s="339" t="s">
        <v>564</v>
      </c>
      <c r="B56" s="62" t="s">
        <v>858</v>
      </c>
      <c r="D56" s="116">
        <f>'DIV 4 MASONRY'!D5</f>
        <v>0</v>
      </c>
      <c r="E56" s="115">
        <f>'DIV 4 MASONRY'!E5</f>
        <v>0</v>
      </c>
      <c r="F56" s="116">
        <f>'DIV 4 MASONRY'!F5</f>
        <v>39215.5</v>
      </c>
      <c r="G56" s="116">
        <v>7503</v>
      </c>
      <c r="H56" s="116">
        <v>31250</v>
      </c>
      <c r="I56" s="118"/>
      <c r="J56" s="119">
        <f t="shared" si="26"/>
        <v>77968.5</v>
      </c>
      <c r="K56" s="113">
        <f t="shared" si="23"/>
        <v>21.396405049396268</v>
      </c>
      <c r="L56" s="113">
        <f t="shared" si="24"/>
        <v>15.732142857142858</v>
      </c>
    </row>
    <row r="57" spans="1:12" x14ac:dyDescent="0.3">
      <c r="A57" s="195">
        <v>5</v>
      </c>
      <c r="B57" s="196" t="s">
        <v>23</v>
      </c>
      <c r="C57" s="196"/>
      <c r="D57" s="545"/>
      <c r="E57" s="545"/>
      <c r="F57" s="197"/>
      <c r="G57" s="197"/>
      <c r="H57" s="549" t="s">
        <v>11</v>
      </c>
      <c r="I57" s="552"/>
      <c r="J57" s="204">
        <f>SUM(J58:J61)</f>
        <v>11150.5</v>
      </c>
      <c r="K57" s="202">
        <f t="shared" si="23"/>
        <v>3.0599615806805707</v>
      </c>
      <c r="L57" s="203">
        <f t="shared" si="24"/>
        <v>2.2498991121872476</v>
      </c>
    </row>
    <row r="58" spans="1:12" x14ac:dyDescent="0.3">
      <c r="A58" s="339" t="s">
        <v>566</v>
      </c>
      <c r="B58" s="62" t="s">
        <v>567</v>
      </c>
      <c r="D58" s="116">
        <f>'DIV 5 METAL'!D3</f>
        <v>0</v>
      </c>
      <c r="E58" s="115">
        <f>'DIV 5 METAL'!E3</f>
        <v>0</v>
      </c>
      <c r="F58" s="116">
        <v>8720.5</v>
      </c>
      <c r="G58" s="116">
        <f>'DIV 5 METAL'!G3</f>
        <v>0</v>
      </c>
      <c r="H58" s="116">
        <f>'DIV 5 METAL'!H3</f>
        <v>0</v>
      </c>
      <c r="I58" s="118"/>
      <c r="J58" s="119">
        <f t="shared" ref="J58:J61" si="27">SUM(D58:H58)</f>
        <v>8720.5</v>
      </c>
      <c r="K58" s="113">
        <f t="shared" si="23"/>
        <v>2.3931119648737651</v>
      </c>
      <c r="L58" s="113">
        <f t="shared" si="24"/>
        <v>1.7595843422114608</v>
      </c>
    </row>
    <row r="59" spans="1:12" x14ac:dyDescent="0.3">
      <c r="A59" s="339" t="s">
        <v>568</v>
      </c>
      <c r="B59" s="62" t="s">
        <v>757</v>
      </c>
      <c r="D59" s="116">
        <f>'DIV 5 METAL'!D4</f>
        <v>0</v>
      </c>
      <c r="E59" s="115">
        <f>'DIV 5 METAL'!E4</f>
        <v>0</v>
      </c>
      <c r="F59" s="116">
        <f>'DIV 5 METAL'!F4</f>
        <v>0</v>
      </c>
      <c r="G59" s="116">
        <f>'DIV 5 METAL'!G4</f>
        <v>0</v>
      </c>
      <c r="H59" s="116">
        <f>'DIV 5 METAL'!H4</f>
        <v>0</v>
      </c>
      <c r="I59" s="118"/>
      <c r="J59" s="119">
        <f t="shared" si="27"/>
        <v>0</v>
      </c>
      <c r="K59" s="113">
        <f t="shared" si="23"/>
        <v>0</v>
      </c>
      <c r="L59" s="113">
        <f t="shared" si="24"/>
        <v>0</v>
      </c>
    </row>
    <row r="60" spans="1:12" hidden="1" x14ac:dyDescent="0.3">
      <c r="A60" s="339" t="s">
        <v>569</v>
      </c>
      <c r="B60" s="62" t="s">
        <v>380</v>
      </c>
      <c r="D60" s="116">
        <f>'DIV 5 METAL'!D5</f>
        <v>0</v>
      </c>
      <c r="E60" s="115">
        <f>'DIV 5 METAL'!E5</f>
        <v>0</v>
      </c>
      <c r="F60" s="116">
        <f>'DIV 5 METAL'!F5</f>
        <v>0</v>
      </c>
      <c r="G60" s="116">
        <f>'DIV 5 METAL'!G5</f>
        <v>0</v>
      </c>
      <c r="H60" s="116">
        <f>'DIV 5 METAL'!H5</f>
        <v>0</v>
      </c>
      <c r="I60" s="118"/>
      <c r="J60" s="119">
        <f t="shared" si="27"/>
        <v>0</v>
      </c>
      <c r="K60" s="113">
        <f t="shared" si="23"/>
        <v>0</v>
      </c>
      <c r="L60" s="113">
        <f t="shared" si="24"/>
        <v>0</v>
      </c>
    </row>
    <row r="61" spans="1:12" x14ac:dyDescent="0.3">
      <c r="A61" s="338" t="s">
        <v>570</v>
      </c>
      <c r="B61" s="62" t="s">
        <v>381</v>
      </c>
      <c r="D61" s="116">
        <f>'DIV 5 METAL'!D6</f>
        <v>0</v>
      </c>
      <c r="E61" s="115">
        <f>'DIV 5 METAL'!E6</f>
        <v>0</v>
      </c>
      <c r="F61" s="116">
        <f>'DIV 5 METAL'!F6</f>
        <v>0</v>
      </c>
      <c r="G61" s="116">
        <f>'DIV 5 METAL'!G6</f>
        <v>0</v>
      </c>
      <c r="H61" s="116">
        <v>2430</v>
      </c>
      <c r="I61" s="118"/>
      <c r="J61" s="119">
        <f t="shared" si="27"/>
        <v>2430</v>
      </c>
      <c r="K61" s="113">
        <f t="shared" si="23"/>
        <v>0.66684961580680568</v>
      </c>
      <c r="L61" s="113">
        <f t="shared" si="24"/>
        <v>0.49031476997578693</v>
      </c>
    </row>
    <row r="62" spans="1:12" x14ac:dyDescent="0.3">
      <c r="A62" s="195">
        <v>6</v>
      </c>
      <c r="B62" s="196" t="s">
        <v>24</v>
      </c>
      <c r="C62" s="196"/>
      <c r="D62" s="545"/>
      <c r="E62" s="545"/>
      <c r="F62" s="197"/>
      <c r="G62" s="206"/>
      <c r="H62" s="556" t="s">
        <v>11</v>
      </c>
      <c r="I62" s="557"/>
      <c r="J62" s="205">
        <f>SUM(J63:J68)</f>
        <v>323618.81920000003</v>
      </c>
      <c r="K62" s="202">
        <f t="shared" ref="K62:K74" si="28">J62/K$8</f>
        <v>88.808677058177835</v>
      </c>
      <c r="L62" s="203">
        <f t="shared" ref="L62:L74" si="29">J62/K$12</f>
        <v>65.298389669087982</v>
      </c>
    </row>
    <row r="63" spans="1:12" x14ac:dyDescent="0.3">
      <c r="A63" s="339" t="s">
        <v>571</v>
      </c>
      <c r="B63" s="62" t="s">
        <v>165</v>
      </c>
      <c r="D63" s="274">
        <f>'DIV 6 CARPENTRY'!D3</f>
        <v>0</v>
      </c>
      <c r="E63" s="121">
        <v>3300</v>
      </c>
      <c r="F63" s="275">
        <v>76816</v>
      </c>
      <c r="G63" s="274">
        <f>'DIV 6 CARPENTRY'!G3</f>
        <v>0</v>
      </c>
      <c r="H63" s="116">
        <v>58675</v>
      </c>
      <c r="I63" s="118"/>
      <c r="J63" s="119">
        <f t="shared" ref="J63:J68" si="30">SUM(D63:H63)</f>
        <v>138791</v>
      </c>
      <c r="K63" s="113">
        <f t="shared" si="28"/>
        <v>38.08754116355653</v>
      </c>
      <c r="L63" s="113">
        <f t="shared" si="29"/>
        <v>28.004640839386603</v>
      </c>
    </row>
    <row r="64" spans="1:12" x14ac:dyDescent="0.3">
      <c r="A64" s="339" t="s">
        <v>573</v>
      </c>
      <c r="B64" s="62" t="s">
        <v>574</v>
      </c>
      <c r="D64" s="274">
        <v>87878</v>
      </c>
      <c r="E64" s="121">
        <f>'DIV 6 CARPENTRY'!E5</f>
        <v>0</v>
      </c>
      <c r="F64" s="275">
        <f>'DIV 6 CARPENTRY'!F5</f>
        <v>0</v>
      </c>
      <c r="G64" s="274">
        <f>'DIV 6 CARPENTRY'!G5</f>
        <v>0</v>
      </c>
      <c r="H64" s="116">
        <f>'DIV 6 CARPENTRY'!H5</f>
        <v>0</v>
      </c>
      <c r="I64" s="118"/>
      <c r="J64" s="119">
        <f t="shared" si="30"/>
        <v>87878</v>
      </c>
      <c r="K64" s="113">
        <f t="shared" si="28"/>
        <v>24.115806805708011</v>
      </c>
      <c r="L64" s="113">
        <f t="shared" si="29"/>
        <v>17.731638418079097</v>
      </c>
    </row>
    <row r="65" spans="1:12" x14ac:dyDescent="0.3">
      <c r="A65" s="339" t="s">
        <v>577</v>
      </c>
      <c r="B65" s="62" t="s">
        <v>384</v>
      </c>
      <c r="D65" s="274">
        <f>'DIV 6 CARPENTRY'!D8</f>
        <v>0</v>
      </c>
      <c r="E65" s="121">
        <f>'DIV 6 CARPENTRY'!E8</f>
        <v>0</v>
      </c>
      <c r="F65" s="275">
        <v>1950</v>
      </c>
      <c r="G65" s="274">
        <f>'DIV 6 CARPENTRY'!G8</f>
        <v>0</v>
      </c>
      <c r="H65" s="116">
        <v>1050</v>
      </c>
      <c r="I65" s="118"/>
      <c r="J65" s="119">
        <f t="shared" si="30"/>
        <v>3000</v>
      </c>
      <c r="K65" s="113">
        <f t="shared" si="28"/>
        <v>0.82327113062568602</v>
      </c>
      <c r="L65" s="113">
        <f t="shared" si="29"/>
        <v>0.60532687651331718</v>
      </c>
    </row>
    <row r="66" spans="1:12" hidden="1" x14ac:dyDescent="0.3">
      <c r="A66" s="339" t="s">
        <v>578</v>
      </c>
      <c r="B66" s="62" t="s">
        <v>385</v>
      </c>
      <c r="D66" s="274">
        <f>'DIV 6 CARPENTRY'!D9</f>
        <v>0</v>
      </c>
      <c r="E66" s="121">
        <f>'DIV 6 CARPENTRY'!E9</f>
        <v>0</v>
      </c>
      <c r="F66" s="275">
        <f>'DIV 6 CARPENTRY'!F9</f>
        <v>0</v>
      </c>
      <c r="G66" s="274">
        <f>'DIV 6 CARPENTRY'!G9</f>
        <v>0</v>
      </c>
      <c r="H66" s="116">
        <f>'DIV 6 CARPENTRY'!H9</f>
        <v>0</v>
      </c>
      <c r="I66" s="118"/>
      <c r="J66" s="119">
        <f t="shared" si="30"/>
        <v>0</v>
      </c>
      <c r="K66" s="113">
        <f t="shared" si="28"/>
        <v>0</v>
      </c>
      <c r="L66" s="113">
        <f t="shared" si="29"/>
        <v>0</v>
      </c>
    </row>
    <row r="67" spans="1:12" x14ac:dyDescent="0.3">
      <c r="A67" s="339" t="s">
        <v>579</v>
      </c>
      <c r="B67" s="62" t="s">
        <v>859</v>
      </c>
      <c r="D67" s="274">
        <f>'DIV 6 CARPENTRY'!D10</f>
        <v>0</v>
      </c>
      <c r="E67" s="121">
        <f>'DIV 6 CARPENTRY'!E10</f>
        <v>0</v>
      </c>
      <c r="F67" s="275">
        <f>'DIV 6 CARPENTRY'!F10</f>
        <v>22584.819199999998</v>
      </c>
      <c r="G67" s="274">
        <f>'DIV 6 CARPENTRY'!G10</f>
        <v>0</v>
      </c>
      <c r="H67" s="116">
        <v>39000</v>
      </c>
      <c r="I67" s="118"/>
      <c r="J67" s="119">
        <f t="shared" si="30"/>
        <v>61584.819199999998</v>
      </c>
      <c r="K67" s="113">
        <f t="shared" si="28"/>
        <v>16.900334577387486</v>
      </c>
      <c r="L67" s="113">
        <f t="shared" si="29"/>
        <v>12.426315415657788</v>
      </c>
    </row>
    <row r="68" spans="1:12" x14ac:dyDescent="0.3">
      <c r="A68" s="339" t="s">
        <v>580</v>
      </c>
      <c r="B68" s="62" t="s">
        <v>756</v>
      </c>
      <c r="D68" s="274">
        <v>32365</v>
      </c>
      <c r="E68" s="121">
        <f>'DIV 6 CARPENTRY'!E11</f>
        <v>0</v>
      </c>
      <c r="F68" s="275">
        <f>'DIV 6 CARPENTRY'!F11</f>
        <v>0</v>
      </c>
      <c r="G68" s="274">
        <f>'DIV 6 CARPENTRY'!G11</f>
        <v>0</v>
      </c>
      <c r="H68" s="116">
        <f>'DIV 6 CARPENTRY'!H11</f>
        <v>0</v>
      </c>
      <c r="I68" s="118"/>
      <c r="J68" s="119">
        <f t="shared" si="30"/>
        <v>32365</v>
      </c>
      <c r="K68" s="113">
        <f t="shared" si="28"/>
        <v>8.8817233809001106</v>
      </c>
      <c r="L68" s="113">
        <f t="shared" si="29"/>
        <v>6.5304681194511707</v>
      </c>
    </row>
    <row r="69" spans="1:12" x14ac:dyDescent="0.3">
      <c r="A69" s="195">
        <v>7</v>
      </c>
      <c r="B69" s="196" t="s">
        <v>25</v>
      </c>
      <c r="C69" s="196"/>
      <c r="D69" s="197"/>
      <c r="E69" s="545"/>
      <c r="F69" s="545"/>
      <c r="G69" s="198"/>
      <c r="H69" s="549" t="s">
        <v>11</v>
      </c>
      <c r="I69" s="552"/>
      <c r="J69" s="205">
        <f>SUM(J70:J77)</f>
        <v>131372</v>
      </c>
      <c r="K69" s="202">
        <f t="shared" si="28"/>
        <v>36.051591657519211</v>
      </c>
      <c r="L69" s="203">
        <f t="shared" si="29"/>
        <v>26.507667473769168</v>
      </c>
    </row>
    <row r="70" spans="1:12" x14ac:dyDescent="0.3">
      <c r="A70" s="339" t="s">
        <v>581</v>
      </c>
      <c r="B70" s="62" t="s">
        <v>743</v>
      </c>
      <c r="D70" s="116">
        <f>'DIV 7 MOISTURE PROTECTION'!D3</f>
        <v>0</v>
      </c>
      <c r="E70" s="115">
        <v>200</v>
      </c>
      <c r="F70" s="116">
        <v>760</v>
      </c>
      <c r="G70" s="116">
        <v>395</v>
      </c>
      <c r="H70" s="116">
        <v>8400</v>
      </c>
      <c r="I70" s="86"/>
      <c r="J70" s="119">
        <f t="shared" ref="J70:J77" si="31">SUM(D70:H70)</f>
        <v>9755</v>
      </c>
      <c r="K70" s="113">
        <f t="shared" si="28"/>
        <v>2.6770032930845225</v>
      </c>
      <c r="L70" s="113">
        <f t="shared" si="29"/>
        <v>1.968321226795803</v>
      </c>
    </row>
    <row r="71" spans="1:12" x14ac:dyDescent="0.3">
      <c r="A71" s="339" t="s">
        <v>582</v>
      </c>
      <c r="B71" s="62" t="s">
        <v>388</v>
      </c>
      <c r="D71" s="116">
        <f>'DIV 7 MOISTURE PROTECTION'!D4</f>
        <v>0</v>
      </c>
      <c r="E71" s="115">
        <f>'DIV 7 MOISTURE PROTECTION'!E4</f>
        <v>0</v>
      </c>
      <c r="F71" s="116">
        <f>'DIV 7 MOISTURE PROTECTION'!F4</f>
        <v>0</v>
      </c>
      <c r="G71" s="116">
        <v>0</v>
      </c>
      <c r="H71" s="116">
        <v>25988</v>
      </c>
      <c r="I71" s="86"/>
      <c r="J71" s="119">
        <f t="shared" si="31"/>
        <v>25988</v>
      </c>
      <c r="K71" s="113">
        <f t="shared" si="28"/>
        <v>7.1317233809001097</v>
      </c>
      <c r="L71" s="113">
        <f t="shared" si="29"/>
        <v>5.2437449556093627</v>
      </c>
    </row>
    <row r="72" spans="1:12" x14ac:dyDescent="0.3">
      <c r="A72" s="339" t="s">
        <v>583</v>
      </c>
      <c r="B72" s="62" t="s">
        <v>880</v>
      </c>
      <c r="D72" s="116">
        <f>'DIV 7 MOISTURE PROTECTION'!D5</f>
        <v>0</v>
      </c>
      <c r="E72" s="115">
        <f>'DIV 7 MOISTURE PROTECTION'!E5</f>
        <v>0</v>
      </c>
      <c r="F72" s="116">
        <f>'DIV 7 MOISTURE PROTECTION'!F5</f>
        <v>0</v>
      </c>
      <c r="G72" s="116">
        <f>'DIV 7 MOISTURE PROTECTION'!G5</f>
        <v>0</v>
      </c>
      <c r="H72" s="116">
        <v>10966</v>
      </c>
      <c r="I72" s="86"/>
      <c r="J72" s="119">
        <f t="shared" si="31"/>
        <v>10966</v>
      </c>
      <c r="K72" s="113">
        <f t="shared" si="28"/>
        <v>3.0093304061470909</v>
      </c>
      <c r="L72" s="113">
        <f t="shared" si="29"/>
        <v>2.2126715092816789</v>
      </c>
    </row>
    <row r="73" spans="1:12" x14ac:dyDescent="0.3">
      <c r="A73" s="339" t="s">
        <v>584</v>
      </c>
      <c r="B73" s="62" t="s">
        <v>390</v>
      </c>
      <c r="D73" s="116">
        <f>'DIV 7 MOISTURE PROTECTION'!D6</f>
        <v>0</v>
      </c>
      <c r="E73" s="116">
        <f>'DIV 7 MOISTURE PROTECTION'!E6</f>
        <v>0</v>
      </c>
      <c r="F73" s="116">
        <v>4296</v>
      </c>
      <c r="G73" s="116">
        <f>'DIV 7 MOISTURE PROTECTION'!G6</f>
        <v>0</v>
      </c>
      <c r="H73" s="116">
        <v>3400</v>
      </c>
      <c r="I73" s="86"/>
      <c r="J73" s="119">
        <f t="shared" si="31"/>
        <v>7696</v>
      </c>
      <c r="K73" s="113">
        <f t="shared" si="28"/>
        <v>2.1119648737650931</v>
      </c>
      <c r="L73" s="113">
        <f t="shared" si="29"/>
        <v>1.552865213882163</v>
      </c>
    </row>
    <row r="74" spans="1:12" x14ac:dyDescent="0.3">
      <c r="A74" s="339" t="s">
        <v>585</v>
      </c>
      <c r="B74" s="62" t="s">
        <v>391</v>
      </c>
      <c r="D74" s="116">
        <f>'DIV 7 MOISTURE PROTECTION'!D7</f>
        <v>0</v>
      </c>
      <c r="E74" s="116">
        <f>'DIV 7 MOISTURE PROTECTION'!E7</f>
        <v>0</v>
      </c>
      <c r="F74" s="116">
        <f>'DIV 7 MOISTURE PROTECTION'!F7</f>
        <v>0</v>
      </c>
      <c r="G74" s="116">
        <f>'DIV 7 MOISTURE PROTECTION'!G7</f>
        <v>0</v>
      </c>
      <c r="H74" s="116">
        <v>64377</v>
      </c>
      <c r="I74" s="86"/>
      <c r="J74" s="119">
        <f t="shared" si="31"/>
        <v>64377</v>
      </c>
      <c r="K74" s="113">
        <f t="shared" si="28"/>
        <v>17.666575192096598</v>
      </c>
      <c r="L74" s="113">
        <f t="shared" si="29"/>
        <v>12.989709443099274</v>
      </c>
    </row>
    <row r="75" spans="1:12" x14ac:dyDescent="0.3">
      <c r="A75" s="338" t="s">
        <v>586</v>
      </c>
      <c r="B75" s="62" t="s">
        <v>477</v>
      </c>
      <c r="D75" s="116">
        <f>'DIV 7 MOISTURE PROTECTION'!D8</f>
        <v>0</v>
      </c>
      <c r="E75" s="116">
        <v>750</v>
      </c>
      <c r="F75" s="116">
        <v>400</v>
      </c>
      <c r="G75" s="116">
        <f>'DIV 7 MOISTURE PROTECTION'!G8</f>
        <v>0</v>
      </c>
      <c r="H75" s="116">
        <f>'DIV 7 MOISTURE PROTECTION'!H8</f>
        <v>0</v>
      </c>
      <c r="I75" s="86"/>
      <c r="J75" s="119">
        <f t="shared" ref="J75" si="32">SUM(D75:H75)</f>
        <v>1150</v>
      </c>
      <c r="K75" s="113">
        <f t="shared" ref="K75" si="33">J75/K$8</f>
        <v>0.31558726673984633</v>
      </c>
      <c r="L75" s="113">
        <f t="shared" ref="L75" si="34">J75/K$12</f>
        <v>0.23204196933010493</v>
      </c>
    </row>
    <row r="76" spans="1:12" x14ac:dyDescent="0.3">
      <c r="A76" s="339" t="s">
        <v>587</v>
      </c>
      <c r="B76" s="62" t="s">
        <v>213</v>
      </c>
      <c r="D76" s="116">
        <f>'DIV 7 MOISTURE PROTECTION'!D9</f>
        <v>0</v>
      </c>
      <c r="E76" s="116">
        <f>'DIV 7 MOISTURE PROTECTION'!E9</f>
        <v>0</v>
      </c>
      <c r="F76" s="116">
        <f>'DIV 7 MOISTURE PROTECTION'!F9</f>
        <v>0</v>
      </c>
      <c r="G76" s="116">
        <f>'DIV 7 MOISTURE PROTECTION'!G9</f>
        <v>0</v>
      </c>
      <c r="H76" s="116">
        <v>5940</v>
      </c>
      <c r="I76" s="86"/>
      <c r="J76" s="119">
        <f t="shared" si="31"/>
        <v>5940</v>
      </c>
      <c r="K76" s="113">
        <f>J76/K$8</f>
        <v>1.6300768386388584</v>
      </c>
      <c r="L76" s="113">
        <f>J76/K$12</f>
        <v>1.1985472154963681</v>
      </c>
    </row>
    <row r="77" spans="1:12" x14ac:dyDescent="0.3">
      <c r="A77" s="339" t="s">
        <v>588</v>
      </c>
      <c r="B77" s="62" t="s">
        <v>392</v>
      </c>
      <c r="D77" s="116">
        <f>'DIV 7 MOISTURE PROTECTION'!D10</f>
        <v>0</v>
      </c>
      <c r="E77" s="116">
        <f>'DIV 7 MOISTURE PROTECTION'!E10</f>
        <v>0</v>
      </c>
      <c r="F77" s="116">
        <f>'DIV 7 MOISTURE PROTECTION'!F10</f>
        <v>0</v>
      </c>
      <c r="G77" s="116">
        <f>'DIV 7 MOISTURE PROTECTION'!G10</f>
        <v>0</v>
      </c>
      <c r="H77" s="116">
        <v>5500</v>
      </c>
      <c r="I77" s="86"/>
      <c r="J77" s="119">
        <f t="shared" si="31"/>
        <v>5500</v>
      </c>
      <c r="K77" s="113">
        <f>J77/K$8</f>
        <v>1.5093304061470911</v>
      </c>
      <c r="L77" s="113">
        <f>J77/K$12</f>
        <v>1.1097659402744149</v>
      </c>
    </row>
    <row r="78" spans="1:12" x14ac:dyDescent="0.3">
      <c r="A78" s="195">
        <v>8</v>
      </c>
      <c r="B78" s="196" t="s">
        <v>514</v>
      </c>
      <c r="C78" s="196"/>
      <c r="D78" s="197"/>
      <c r="E78" s="545"/>
      <c r="F78" s="545"/>
      <c r="G78" s="197"/>
      <c r="H78" s="549" t="s">
        <v>11</v>
      </c>
      <c r="I78" s="552"/>
      <c r="J78" s="205">
        <f>SUM(J79:J86)</f>
        <v>103794.51999999999</v>
      </c>
      <c r="K78" s="202">
        <f>J78/K$8</f>
        <v>28.48367727771679</v>
      </c>
      <c r="L78" s="203">
        <f>J78/K$12</f>
        <v>20.94320419693301</v>
      </c>
    </row>
    <row r="79" spans="1:12" x14ac:dyDescent="0.3">
      <c r="A79" s="339" t="s">
        <v>589</v>
      </c>
      <c r="B79" s="62" t="s">
        <v>100</v>
      </c>
      <c r="D79" s="284">
        <f>'DIV 8 OPENINGS'!D3</f>
        <v>0</v>
      </c>
      <c r="E79" s="115">
        <f>'DIV 8 OPENINGS'!E3</f>
        <v>0</v>
      </c>
      <c r="F79" s="116">
        <v>18030.009999999998</v>
      </c>
      <c r="G79" s="116">
        <f>'DIV 8 OPENINGS'!G3</f>
        <v>0</v>
      </c>
      <c r="H79" s="116">
        <f>'DIV 8 OPENINGS'!H3</f>
        <v>0</v>
      </c>
      <c r="I79" s="86"/>
      <c r="J79" s="119">
        <f t="shared" ref="J79:J86" si="35">SUM(D79:H79)</f>
        <v>18030.009999999998</v>
      </c>
      <c r="K79" s="113">
        <f>J79/K$8</f>
        <v>4.9478622392974749</v>
      </c>
      <c r="L79" s="113">
        <f>J79/K$12</f>
        <v>3.6380165456012912</v>
      </c>
    </row>
    <row r="80" spans="1:12" hidden="1" x14ac:dyDescent="0.3">
      <c r="A80" s="339" t="s">
        <v>590</v>
      </c>
      <c r="B80" s="62" t="s">
        <v>515</v>
      </c>
      <c r="D80" s="284">
        <f>'DIV 8 OPENINGS'!D4</f>
        <v>0</v>
      </c>
      <c r="E80" s="284">
        <f>'DIV 8 OPENINGS'!E4</f>
        <v>0</v>
      </c>
      <c r="F80" s="284">
        <f>'DIV 8 OPENINGS'!F4</f>
        <v>0</v>
      </c>
      <c r="G80" s="284">
        <f>'DIV 8 OPENINGS'!G4</f>
        <v>0</v>
      </c>
      <c r="H80" s="284">
        <f>'DIV 8 OPENINGS'!H4</f>
        <v>0</v>
      </c>
      <c r="I80" s="86"/>
      <c r="J80" s="119">
        <f t="shared" ref="J80" si="36">SUM(D80:H80)</f>
        <v>0</v>
      </c>
      <c r="K80" s="113">
        <f t="shared" ref="K80" si="37">J80/K$8</f>
        <v>0</v>
      </c>
      <c r="L80" s="113">
        <f t="shared" ref="L80" si="38">J80/K$12</f>
        <v>0</v>
      </c>
    </row>
    <row r="81" spans="1:12" x14ac:dyDescent="0.3">
      <c r="A81" s="339" t="s">
        <v>591</v>
      </c>
      <c r="B81" s="62" t="s">
        <v>394</v>
      </c>
      <c r="D81" s="531">
        <v>9322.58</v>
      </c>
      <c r="E81" s="115">
        <f>'DIV 8 OPENINGS'!E5</f>
        <v>0</v>
      </c>
      <c r="F81" s="116">
        <f>'DIV 8 OPENINGS'!F5</f>
        <v>0</v>
      </c>
      <c r="G81" s="116">
        <f>'DIV 8 OPENINGS'!G5</f>
        <v>0</v>
      </c>
      <c r="H81" s="116">
        <v>960</v>
      </c>
      <c r="I81" s="86"/>
      <c r="J81" s="119">
        <f t="shared" si="35"/>
        <v>10282.58</v>
      </c>
      <c r="K81" s="113">
        <f t="shared" ref="K81:K102" si="39">J81/K$8</f>
        <v>2.8217837541163555</v>
      </c>
      <c r="L81" s="113">
        <f t="shared" ref="L81:L102" si="40">J81/K$12</f>
        <v>2.0747740112994348</v>
      </c>
    </row>
    <row r="82" spans="1:12" hidden="1" x14ac:dyDescent="0.3">
      <c r="A82" s="339" t="s">
        <v>592</v>
      </c>
      <c r="B82" s="62" t="s">
        <v>395</v>
      </c>
      <c r="D82" s="284">
        <f>'DIV 8 OPENINGS'!D6</f>
        <v>0</v>
      </c>
      <c r="E82" s="115">
        <f>'DIV 8 OPENINGS'!E6</f>
        <v>0</v>
      </c>
      <c r="F82" s="116">
        <f>'DIV 8 OPENINGS'!F6</f>
        <v>0</v>
      </c>
      <c r="G82" s="116">
        <f>'DIV 8 OPENINGS'!G6</f>
        <v>0</v>
      </c>
      <c r="H82" s="116">
        <f>'DIV 8 OPENINGS'!H6</f>
        <v>0</v>
      </c>
      <c r="I82" s="86"/>
      <c r="J82" s="119">
        <f t="shared" si="35"/>
        <v>0</v>
      </c>
      <c r="K82" s="113">
        <f t="shared" si="39"/>
        <v>0</v>
      </c>
      <c r="L82" s="113">
        <f t="shared" si="40"/>
        <v>0</v>
      </c>
    </row>
    <row r="83" spans="1:12" x14ac:dyDescent="0.3">
      <c r="A83" s="339" t="s">
        <v>593</v>
      </c>
      <c r="B83" s="62" t="s">
        <v>396</v>
      </c>
      <c r="D83" s="284">
        <f>'DIV 8 OPENINGS'!D7</f>
        <v>0</v>
      </c>
      <c r="E83" s="115">
        <f>'DIV 8 OPENINGS'!E7</f>
        <v>0</v>
      </c>
      <c r="F83" s="116">
        <f>'DIV 8 OPENINGS'!F7</f>
        <v>0</v>
      </c>
      <c r="G83" s="116">
        <f>'DIV 8 OPENINGS'!G7</f>
        <v>0</v>
      </c>
      <c r="H83" s="116">
        <f>'DIV 8 OPENINGS'!H7</f>
        <v>10113</v>
      </c>
      <c r="I83" s="86"/>
      <c r="J83" s="119">
        <f t="shared" si="35"/>
        <v>10113</v>
      </c>
      <c r="K83" s="113">
        <f t="shared" si="39"/>
        <v>2.7752469813391878</v>
      </c>
      <c r="L83" s="113">
        <f t="shared" si="40"/>
        <v>2.0405569007263922</v>
      </c>
    </row>
    <row r="84" spans="1:12" x14ac:dyDescent="0.3">
      <c r="A84" s="338" t="s">
        <v>594</v>
      </c>
      <c r="B84" s="62" t="s">
        <v>66</v>
      </c>
      <c r="D84" s="284">
        <f>'DIV 8 OPENINGS'!D8</f>
        <v>0</v>
      </c>
      <c r="E84" s="115">
        <f>'DIV 8 OPENINGS'!E8</f>
        <v>0</v>
      </c>
      <c r="F84" s="116">
        <f>'DIV 8 OPENINGS'!F8</f>
        <v>50085.93</v>
      </c>
      <c r="G84" s="116">
        <f>'DIV 8 OPENINGS'!G8</f>
        <v>0</v>
      </c>
      <c r="H84" s="116">
        <f>'DIV 8 OPENINGS'!H8</f>
        <v>0</v>
      </c>
      <c r="I84" s="86"/>
      <c r="J84" s="119">
        <f t="shared" si="35"/>
        <v>50085.93</v>
      </c>
      <c r="K84" s="113">
        <f t="shared" si="39"/>
        <v>13.744766739846323</v>
      </c>
      <c r="L84" s="113">
        <f t="shared" si="40"/>
        <v>10.10611985472155</v>
      </c>
    </row>
    <row r="85" spans="1:12" x14ac:dyDescent="0.3">
      <c r="A85" s="338" t="s">
        <v>595</v>
      </c>
      <c r="B85" s="62" t="s">
        <v>819</v>
      </c>
      <c r="D85" s="284">
        <f>'DIV 8 OPENINGS'!D9</f>
        <v>0</v>
      </c>
      <c r="E85" s="115">
        <v>1200</v>
      </c>
      <c r="F85" s="116">
        <v>3160</v>
      </c>
      <c r="G85" s="116">
        <f>'DIV 8 OPENINGS'!G9</f>
        <v>0</v>
      </c>
      <c r="H85" s="116">
        <f>'DIV 8 OPENINGS'!H9</f>
        <v>0</v>
      </c>
      <c r="I85" s="86"/>
      <c r="J85" s="119">
        <f t="shared" si="35"/>
        <v>4360</v>
      </c>
      <c r="K85" s="113">
        <f t="shared" si="39"/>
        <v>1.1964873765093305</v>
      </c>
      <c r="L85" s="113">
        <f t="shared" si="40"/>
        <v>0.87974172719935428</v>
      </c>
    </row>
    <row r="86" spans="1:12" x14ac:dyDescent="0.3">
      <c r="A86" s="339" t="s">
        <v>596</v>
      </c>
      <c r="B86" s="62" t="s">
        <v>735</v>
      </c>
      <c r="D86" s="531">
        <v>10923</v>
      </c>
      <c r="E86" s="115">
        <f>'DIV 8 OPENINGS'!E10</f>
        <v>0</v>
      </c>
      <c r="F86" s="116">
        <f>'DIV 8 OPENINGS'!F10</f>
        <v>0</v>
      </c>
      <c r="G86" s="116">
        <f>'DIV 8 OPENINGS'!G10</f>
        <v>0</v>
      </c>
      <c r="H86" s="116">
        <f>'DIV 8 OPENINGS'!H10</f>
        <v>0</v>
      </c>
      <c r="I86" s="86"/>
      <c r="J86" s="119">
        <f t="shared" si="35"/>
        <v>10923</v>
      </c>
      <c r="K86" s="113">
        <f t="shared" si="39"/>
        <v>2.997530186608123</v>
      </c>
      <c r="L86" s="113">
        <f t="shared" si="40"/>
        <v>2.2039951573849881</v>
      </c>
    </row>
    <row r="87" spans="1:12" x14ac:dyDescent="0.3">
      <c r="A87" s="195">
        <v>9</v>
      </c>
      <c r="B87" s="196" t="s">
        <v>26</v>
      </c>
      <c r="C87" s="196"/>
      <c r="D87" s="197"/>
      <c r="E87" s="545"/>
      <c r="F87" s="545"/>
      <c r="G87" s="198"/>
      <c r="H87" s="549" t="s">
        <v>11</v>
      </c>
      <c r="I87" s="552"/>
      <c r="J87" s="205">
        <f>SUM(J88:J98)</f>
        <v>162151.54999999999</v>
      </c>
      <c r="K87" s="202">
        <f t="shared" si="39"/>
        <v>44.49822996706915</v>
      </c>
      <c r="L87" s="203">
        <f t="shared" si="40"/>
        <v>32.718230427764325</v>
      </c>
    </row>
    <row r="88" spans="1:12" x14ac:dyDescent="0.3">
      <c r="A88" s="339" t="s">
        <v>597</v>
      </c>
      <c r="B88" s="62" t="s">
        <v>60</v>
      </c>
      <c r="D88" s="274">
        <f>'DIV 9 FINISHES'!D3</f>
        <v>0</v>
      </c>
      <c r="E88" s="121">
        <f>'DIV 9 FINISHES'!E3</f>
        <v>0</v>
      </c>
      <c r="F88" s="275">
        <f>'DIV 9 FINISHES'!F3</f>
        <v>0</v>
      </c>
      <c r="G88" s="274">
        <f>'DIV 9 FINISHES'!G3</f>
        <v>1000</v>
      </c>
      <c r="H88" s="116">
        <f>'DIV 9 FINISHES'!H3</f>
        <v>38500</v>
      </c>
      <c r="I88" s="118"/>
      <c r="J88" s="119">
        <f t="shared" ref="J88:J98" si="41">SUM(D88:H88)</f>
        <v>39500</v>
      </c>
      <c r="K88" s="113">
        <f t="shared" si="39"/>
        <v>10.8397365532382</v>
      </c>
      <c r="L88" s="113">
        <f t="shared" si="40"/>
        <v>7.9701372074253429</v>
      </c>
    </row>
    <row r="89" spans="1:12" x14ac:dyDescent="0.3">
      <c r="A89" s="339" t="s">
        <v>598</v>
      </c>
      <c r="B89" s="62" t="s">
        <v>399</v>
      </c>
      <c r="D89" s="274">
        <f>'DIV 9 FINISHES'!D4</f>
        <v>37719</v>
      </c>
      <c r="E89" s="121">
        <f>'DIV 9 FINISHES'!E4</f>
        <v>0</v>
      </c>
      <c r="F89" s="275">
        <f>'DIV 9 FINISHES'!F4</f>
        <v>0</v>
      </c>
      <c r="G89" s="274">
        <f>'DIV 9 FINISHES'!G4</f>
        <v>0</v>
      </c>
      <c r="H89" s="116">
        <f>'DIV 9 FINISHES'!H4</f>
        <v>0</v>
      </c>
      <c r="I89" s="118"/>
      <c r="J89" s="119">
        <f t="shared" si="41"/>
        <v>37719</v>
      </c>
      <c r="K89" s="113">
        <f t="shared" si="39"/>
        <v>10.350987925356751</v>
      </c>
      <c r="L89" s="113">
        <f t="shared" si="40"/>
        <v>7.6107748184019375</v>
      </c>
    </row>
    <row r="90" spans="1:12" x14ac:dyDescent="0.3">
      <c r="A90" s="339" t="s">
        <v>599</v>
      </c>
      <c r="B90" s="62" t="s">
        <v>879</v>
      </c>
      <c r="D90" s="274">
        <f>'DIV 9 FINISHES'!D5</f>
        <v>2200</v>
      </c>
      <c r="E90" s="121">
        <f>'DIV 9 FINISHES'!E5</f>
        <v>0</v>
      </c>
      <c r="F90" s="275">
        <f>'DIV 9 FINISHES'!F5</f>
        <v>0</v>
      </c>
      <c r="G90" s="274">
        <f>'DIV 9 FINISHES'!G5</f>
        <v>0</v>
      </c>
      <c r="H90" s="116">
        <f>'DIV 9 FINISHES'!H5</f>
        <v>0</v>
      </c>
      <c r="I90" s="118"/>
      <c r="J90" s="119">
        <f t="shared" si="41"/>
        <v>2200</v>
      </c>
      <c r="K90" s="113">
        <f t="shared" si="39"/>
        <v>0.60373216245883643</v>
      </c>
      <c r="L90" s="113">
        <f t="shared" si="40"/>
        <v>0.44390637610976597</v>
      </c>
    </row>
    <row r="91" spans="1:12" x14ac:dyDescent="0.3">
      <c r="A91" s="339" t="s">
        <v>600</v>
      </c>
      <c r="B91" s="62" t="s">
        <v>401</v>
      </c>
      <c r="D91" s="274">
        <f>'DIV 9 FINISHES'!D6</f>
        <v>0</v>
      </c>
      <c r="E91" s="121">
        <f>'DIV 9 FINISHES'!E6</f>
        <v>0</v>
      </c>
      <c r="F91" s="275">
        <f>'DIV 9 FINISHES'!F6</f>
        <v>0</v>
      </c>
      <c r="G91" s="274">
        <f>'DIV 9 FINISHES'!G6</f>
        <v>0</v>
      </c>
      <c r="H91" s="116">
        <f>'DIV 9 FINISHES'!H6</f>
        <v>0</v>
      </c>
      <c r="I91" s="118"/>
      <c r="J91" s="119">
        <f t="shared" si="41"/>
        <v>0</v>
      </c>
      <c r="K91" s="113">
        <f t="shared" si="39"/>
        <v>0</v>
      </c>
      <c r="L91" s="113">
        <f t="shared" si="40"/>
        <v>0</v>
      </c>
    </row>
    <row r="92" spans="1:12" x14ac:dyDescent="0.3">
      <c r="A92" s="339" t="s">
        <v>601</v>
      </c>
      <c r="B92" s="62" t="s">
        <v>402</v>
      </c>
      <c r="D92" s="274">
        <f>'DIV 9 FINISHES'!D7</f>
        <v>19515</v>
      </c>
      <c r="E92" s="121">
        <f>'DIV 9 FINISHES'!E7</f>
        <v>0</v>
      </c>
      <c r="F92" s="275">
        <f>'DIV 9 FINISHES'!F7</f>
        <v>0</v>
      </c>
      <c r="G92" s="274">
        <f>'DIV 9 FINISHES'!G7</f>
        <v>0</v>
      </c>
      <c r="H92" s="116">
        <f>'DIV 9 FINISHES'!H7</f>
        <v>0</v>
      </c>
      <c r="I92" s="118"/>
      <c r="J92" s="119">
        <f t="shared" si="41"/>
        <v>19515</v>
      </c>
      <c r="K92" s="113">
        <f t="shared" si="39"/>
        <v>5.3553787047200876</v>
      </c>
      <c r="L92" s="113">
        <f t="shared" si="40"/>
        <v>3.9376513317191284</v>
      </c>
    </row>
    <row r="93" spans="1:12" x14ac:dyDescent="0.3">
      <c r="A93" s="339" t="s">
        <v>602</v>
      </c>
      <c r="B93" s="62" t="s">
        <v>403</v>
      </c>
      <c r="D93" s="274">
        <f>'DIV 9 FINISHES'!D8</f>
        <v>16848.269999999997</v>
      </c>
      <c r="E93" s="121">
        <f>'DIV 9 FINISHES'!E8</f>
        <v>0</v>
      </c>
      <c r="F93" s="275">
        <f>'DIV 9 FINISHES'!F8</f>
        <v>0</v>
      </c>
      <c r="G93" s="274">
        <f>'DIV 9 FINISHES'!G8</f>
        <v>0</v>
      </c>
      <c r="H93" s="116">
        <f>'DIV 9 FINISHES'!H8</f>
        <v>0</v>
      </c>
      <c r="I93" s="118"/>
      <c r="J93" s="119">
        <f t="shared" si="41"/>
        <v>16848.269999999997</v>
      </c>
      <c r="K93" s="113">
        <f t="shared" si="39"/>
        <v>4.6235647639956081</v>
      </c>
      <c r="L93" s="113">
        <f t="shared" si="40"/>
        <v>3.3995702179176748</v>
      </c>
    </row>
    <row r="94" spans="1:12" hidden="1" x14ac:dyDescent="0.3">
      <c r="A94" s="339" t="s">
        <v>603</v>
      </c>
      <c r="B94" s="62" t="s">
        <v>404</v>
      </c>
      <c r="D94" s="274">
        <f>'DIV 9 FINISHES'!D9</f>
        <v>0</v>
      </c>
      <c r="E94" s="121">
        <f>'DIV 9 FINISHES'!E9</f>
        <v>0</v>
      </c>
      <c r="F94" s="275">
        <f>'DIV 9 FINISHES'!F9</f>
        <v>0</v>
      </c>
      <c r="G94" s="274">
        <f>'DIV 9 FINISHES'!G9</f>
        <v>0</v>
      </c>
      <c r="H94" s="116">
        <f>'DIV 9 FINISHES'!H9</f>
        <v>0</v>
      </c>
      <c r="I94" s="118"/>
      <c r="J94" s="119">
        <f t="shared" si="41"/>
        <v>0</v>
      </c>
      <c r="K94" s="113">
        <f t="shared" si="39"/>
        <v>0</v>
      </c>
      <c r="L94" s="113">
        <f t="shared" si="40"/>
        <v>0</v>
      </c>
    </row>
    <row r="95" spans="1:12" x14ac:dyDescent="0.3">
      <c r="A95" s="339" t="s">
        <v>604</v>
      </c>
      <c r="B95" s="62" t="s">
        <v>405</v>
      </c>
      <c r="D95" s="274" t="s">
        <v>876</v>
      </c>
      <c r="E95" s="121">
        <f>'DIV 9 FINISHES'!E10</f>
        <v>0</v>
      </c>
      <c r="F95" s="275">
        <f>'DIV 9 FINISHES'!F10</f>
        <v>0</v>
      </c>
      <c r="G95" s="274">
        <f>'DIV 9 FINISHES'!G10</f>
        <v>0</v>
      </c>
      <c r="H95" s="116">
        <f>'DIV 9 FINISHES'!H10</f>
        <v>0</v>
      </c>
      <c r="I95" s="118"/>
      <c r="J95" s="119">
        <f t="shared" si="41"/>
        <v>0</v>
      </c>
      <c r="K95" s="113">
        <f t="shared" si="39"/>
        <v>0</v>
      </c>
      <c r="L95" s="113">
        <f t="shared" si="40"/>
        <v>0</v>
      </c>
    </row>
    <row r="96" spans="1:12" x14ac:dyDescent="0.3">
      <c r="A96" s="339" t="s">
        <v>605</v>
      </c>
      <c r="B96" s="62" t="s">
        <v>406</v>
      </c>
      <c r="D96" s="274">
        <f>'DIV 9 FINISHES'!D11</f>
        <v>8119.28</v>
      </c>
      <c r="E96" s="121">
        <f>'DIV 9 FINISHES'!E11</f>
        <v>0</v>
      </c>
      <c r="F96" s="275">
        <f>'DIV 9 FINISHES'!F11</f>
        <v>0</v>
      </c>
      <c r="G96" s="274">
        <f>'DIV 9 FINISHES'!G11</f>
        <v>0</v>
      </c>
      <c r="H96" s="116">
        <f>'DIV 9 FINISHES'!H11</f>
        <v>0</v>
      </c>
      <c r="I96" s="118"/>
      <c r="J96" s="119">
        <f t="shared" si="41"/>
        <v>8119.28</v>
      </c>
      <c r="K96" s="113">
        <f t="shared" si="39"/>
        <v>2.2281229418221735</v>
      </c>
      <c r="L96" s="113">
        <f t="shared" si="40"/>
        <v>1.6382728006456819</v>
      </c>
    </row>
    <row r="97" spans="1:12" x14ac:dyDescent="0.3">
      <c r="A97" s="339" t="s">
        <v>606</v>
      </c>
      <c r="B97" s="62" t="s">
        <v>517</v>
      </c>
      <c r="D97" s="275" t="s">
        <v>531</v>
      </c>
      <c r="E97" s="121">
        <f>'DIV 9 FINISHES'!E12</f>
        <v>0</v>
      </c>
      <c r="F97" s="275">
        <f>'DIV 9 FINISHES'!F12</f>
        <v>0</v>
      </c>
      <c r="G97" s="274">
        <f>'DIV 9 FINISHES'!G12</f>
        <v>0</v>
      </c>
      <c r="H97" s="116">
        <f>'DIV 9 FINISHES'!H12</f>
        <v>0</v>
      </c>
      <c r="I97" s="118"/>
      <c r="J97" s="119">
        <f t="shared" si="41"/>
        <v>0</v>
      </c>
      <c r="K97" s="113">
        <f t="shared" si="39"/>
        <v>0</v>
      </c>
      <c r="L97" s="113">
        <f t="shared" si="40"/>
        <v>0</v>
      </c>
    </row>
    <row r="98" spans="1:12" x14ac:dyDescent="0.3">
      <c r="A98" s="339" t="s">
        <v>607</v>
      </c>
      <c r="B98" s="62" t="s">
        <v>27</v>
      </c>
      <c r="D98" s="274">
        <f>'DIV 9 FINISHES'!D13</f>
        <v>0</v>
      </c>
      <c r="E98" s="121">
        <f>'DIV 9 FINISHES'!E13</f>
        <v>0</v>
      </c>
      <c r="F98" s="275">
        <f>'DIV 9 FINISHES'!F13</f>
        <v>0</v>
      </c>
      <c r="G98" s="274">
        <f>'DIV 9 FINISHES'!G13</f>
        <v>0</v>
      </c>
      <c r="H98" s="116">
        <v>38250</v>
      </c>
      <c r="I98" s="118"/>
      <c r="J98" s="119">
        <f t="shared" si="41"/>
        <v>38250</v>
      </c>
      <c r="K98" s="113">
        <f t="shared" si="39"/>
        <v>10.496706915477498</v>
      </c>
      <c r="L98" s="113">
        <f t="shared" si="40"/>
        <v>7.7179176755447942</v>
      </c>
    </row>
    <row r="99" spans="1:12" x14ac:dyDescent="0.3">
      <c r="A99" s="195">
        <v>10</v>
      </c>
      <c r="B99" s="196" t="s">
        <v>28</v>
      </c>
      <c r="C99" s="196"/>
      <c r="D99" s="197"/>
      <c r="E99" s="545"/>
      <c r="F99" s="545"/>
      <c r="G99" s="197"/>
      <c r="H99" s="549" t="s">
        <v>11</v>
      </c>
      <c r="I99" s="552"/>
      <c r="J99" s="205">
        <f>SUM(J100:J110)</f>
        <v>65131.315999999999</v>
      </c>
      <c r="K99" s="202">
        <f t="shared" si="39"/>
        <v>17.873577387486279</v>
      </c>
      <c r="L99" s="203">
        <f t="shared" si="40"/>
        <v>13.141912025827279</v>
      </c>
    </row>
    <row r="100" spans="1:12" x14ac:dyDescent="0.3">
      <c r="A100" s="339" t="s">
        <v>608</v>
      </c>
      <c r="B100" s="62" t="s">
        <v>875</v>
      </c>
      <c r="D100" s="274">
        <f>'DIV 10 SPECIALTIES'!D3</f>
        <v>10656.316000000001</v>
      </c>
      <c r="E100" s="121">
        <v>110</v>
      </c>
      <c r="F100" s="275">
        <v>441</v>
      </c>
      <c r="G100" s="274">
        <f>'DIV 10 SPECIALTIES'!G3</f>
        <v>0</v>
      </c>
      <c r="H100" s="116">
        <v>4500</v>
      </c>
      <c r="I100" s="118"/>
      <c r="J100" s="119">
        <f t="shared" ref="J100:J110" si="42">SUM(D100:H100)</f>
        <v>15707.316000000001</v>
      </c>
      <c r="K100" s="113">
        <f t="shared" si="39"/>
        <v>4.3104599341383096</v>
      </c>
      <c r="L100" s="113">
        <f t="shared" si="40"/>
        <v>3.1693535108958839</v>
      </c>
    </row>
    <row r="101" spans="1:12" hidden="1" x14ac:dyDescent="0.3">
      <c r="A101" s="339" t="s">
        <v>609</v>
      </c>
      <c r="B101" s="62" t="s">
        <v>407</v>
      </c>
      <c r="D101" s="274">
        <f>'DIV 10 SPECIALTIES'!D4</f>
        <v>0</v>
      </c>
      <c r="E101" s="121">
        <f>'DIV 10 SPECIALTIES'!E4</f>
        <v>0</v>
      </c>
      <c r="F101" s="275">
        <f>'DIV 10 SPECIALTIES'!F4</f>
        <v>0</v>
      </c>
      <c r="G101" s="274">
        <f>'DIV 10 SPECIALTIES'!G4</f>
        <v>0</v>
      </c>
      <c r="H101" s="116">
        <f>'DIV 10 SPECIALTIES'!H4</f>
        <v>0</v>
      </c>
      <c r="I101" s="118"/>
      <c r="J101" s="119">
        <f t="shared" si="42"/>
        <v>0</v>
      </c>
      <c r="K101" s="113">
        <f t="shared" si="39"/>
        <v>0</v>
      </c>
      <c r="L101" s="113">
        <f t="shared" si="40"/>
        <v>0</v>
      </c>
    </row>
    <row r="102" spans="1:12" x14ac:dyDescent="0.3">
      <c r="A102" s="339" t="s">
        <v>610</v>
      </c>
      <c r="B102" s="62" t="s">
        <v>408</v>
      </c>
      <c r="D102" s="274">
        <f>'DIV 10 SPECIALTIES'!D5</f>
        <v>0</v>
      </c>
      <c r="E102" s="121">
        <v>150</v>
      </c>
      <c r="F102" s="275">
        <v>300</v>
      </c>
      <c r="G102" s="274">
        <f>'DIV 10 SPECIALTIES'!G5</f>
        <v>0</v>
      </c>
      <c r="H102" s="116">
        <f>'DIV 10 SPECIALTIES'!H5</f>
        <v>0</v>
      </c>
      <c r="I102" s="118"/>
      <c r="J102" s="119">
        <f t="shared" si="42"/>
        <v>450</v>
      </c>
      <c r="K102" s="113">
        <f t="shared" si="39"/>
        <v>0.12349066959385291</v>
      </c>
      <c r="L102" s="113">
        <f t="shared" si="40"/>
        <v>9.0799031476997583E-2</v>
      </c>
    </row>
    <row r="103" spans="1:12" x14ac:dyDescent="0.3">
      <c r="A103" s="339" t="s">
        <v>611</v>
      </c>
      <c r="B103" s="62" t="s">
        <v>409</v>
      </c>
      <c r="D103" s="274">
        <f>'DIV 10 SPECIALTIES'!D6</f>
        <v>0</v>
      </c>
      <c r="E103" s="121">
        <f>'DIV 10 SPECIALTIES'!E6</f>
        <v>0</v>
      </c>
      <c r="F103" s="275">
        <f>'DIV 10 SPECIALTIES'!F6</f>
        <v>0</v>
      </c>
      <c r="G103" s="274">
        <f>'DIV 10 SPECIALTIES'!G6</f>
        <v>0</v>
      </c>
      <c r="H103" s="116">
        <f>'DIV 10 SPECIALTIES'!H6</f>
        <v>14867</v>
      </c>
      <c r="I103" s="118"/>
      <c r="J103" s="119">
        <f t="shared" si="42"/>
        <v>14867</v>
      </c>
      <c r="K103" s="113">
        <f t="shared" ref="K103:K135" si="43">J103/K$8</f>
        <v>4.0798572996706914</v>
      </c>
      <c r="L103" s="113">
        <f t="shared" ref="L103:L135" si="44">J103/K$12</f>
        <v>2.9997982243744956</v>
      </c>
    </row>
    <row r="104" spans="1:12" x14ac:dyDescent="0.3">
      <c r="A104" s="88">
        <v>10.314</v>
      </c>
      <c r="B104" s="62" t="s">
        <v>218</v>
      </c>
      <c r="D104" s="274">
        <v>12162</v>
      </c>
      <c r="E104" s="121">
        <f>'DIV 10 SPECIALTIES'!E7</f>
        <v>0</v>
      </c>
      <c r="F104" s="275">
        <f>'DIV 10 SPECIALTIES'!F7</f>
        <v>0</v>
      </c>
      <c r="G104" s="274">
        <f>'DIV 10 SPECIALTIES'!G7</f>
        <v>0</v>
      </c>
      <c r="H104" s="116">
        <f>'DIV 10 SPECIALTIES'!H7</f>
        <v>0</v>
      </c>
      <c r="I104" s="118"/>
      <c r="J104" s="119">
        <f t="shared" si="42"/>
        <v>12162</v>
      </c>
      <c r="K104" s="113">
        <f t="shared" si="43"/>
        <v>3.3375411635565313</v>
      </c>
      <c r="L104" s="113">
        <f t="shared" si="44"/>
        <v>2.4539951573849881</v>
      </c>
    </row>
    <row r="105" spans="1:12" x14ac:dyDescent="0.3">
      <c r="A105" s="88">
        <v>10.552</v>
      </c>
      <c r="B105" s="62" t="s">
        <v>478</v>
      </c>
      <c r="D105" s="274">
        <v>3500</v>
      </c>
      <c r="E105" s="121">
        <f>'DIV 10 SPECIALTIES'!E8</f>
        <v>0</v>
      </c>
      <c r="F105" s="275">
        <f>'DIV 10 SPECIALTIES'!F8</f>
        <v>0</v>
      </c>
      <c r="G105" s="274">
        <f>'DIV 10 SPECIALTIES'!G8</f>
        <v>0</v>
      </c>
      <c r="H105" s="116">
        <f>'DIV 10 SPECIALTIES'!H8</f>
        <v>0</v>
      </c>
      <c r="I105" s="118"/>
      <c r="J105" s="119">
        <f t="shared" ref="J105" si="45">SUM(D105:H105)</f>
        <v>3500</v>
      </c>
      <c r="K105" s="113">
        <f t="shared" ref="K105" si="46">J105/K$8</f>
        <v>0.96048298572996704</v>
      </c>
      <c r="L105" s="113">
        <f t="shared" ref="L105" si="47">J105/K$12</f>
        <v>0.70621468926553677</v>
      </c>
    </row>
    <row r="106" spans="1:12" x14ac:dyDescent="0.3">
      <c r="A106" s="88">
        <v>10.561999999999999</v>
      </c>
      <c r="B106" s="62" t="s">
        <v>410</v>
      </c>
      <c r="D106" s="274" t="s">
        <v>876</v>
      </c>
      <c r="E106" s="121">
        <v>200</v>
      </c>
      <c r="F106" s="275">
        <v>300</v>
      </c>
      <c r="G106" s="274">
        <f>'DIV 10 SPECIALTIES'!G9</f>
        <v>0</v>
      </c>
      <c r="H106" s="116">
        <f>'DIV 10 SPECIALTIES'!H9</f>
        <v>0</v>
      </c>
      <c r="I106" s="118"/>
      <c r="J106" s="119">
        <f t="shared" si="42"/>
        <v>500</v>
      </c>
      <c r="K106" s="113">
        <f t="shared" si="43"/>
        <v>0.13721185510428102</v>
      </c>
      <c r="L106" s="113">
        <f t="shared" si="44"/>
        <v>0.10088781275221953</v>
      </c>
    </row>
    <row r="107" spans="1:12" hidden="1" x14ac:dyDescent="0.3">
      <c r="A107" s="88">
        <v>10.566000000000001</v>
      </c>
      <c r="B107" s="62" t="s">
        <v>411</v>
      </c>
      <c r="D107" s="274">
        <f>'DIV 10 SPECIALTIES'!D10</f>
        <v>0</v>
      </c>
      <c r="E107" s="121">
        <f>'DIV 10 SPECIALTIES'!E10</f>
        <v>0</v>
      </c>
      <c r="F107" s="275">
        <f>'DIV 10 SPECIALTIES'!F10</f>
        <v>0</v>
      </c>
      <c r="G107" s="274">
        <f>'DIV 10 SPECIALTIES'!G10</f>
        <v>0</v>
      </c>
      <c r="H107" s="116">
        <f>'DIV 10 SPECIALTIES'!H10</f>
        <v>0</v>
      </c>
      <c r="I107" s="118"/>
      <c r="J107" s="119">
        <f t="shared" si="42"/>
        <v>0</v>
      </c>
      <c r="K107" s="113">
        <f t="shared" si="43"/>
        <v>0</v>
      </c>
      <c r="L107" s="113">
        <f t="shared" si="44"/>
        <v>0</v>
      </c>
    </row>
    <row r="108" spans="1:12" x14ac:dyDescent="0.3">
      <c r="A108" s="88">
        <v>10.571999999999999</v>
      </c>
      <c r="B108" s="62" t="s">
        <v>412</v>
      </c>
      <c r="D108" s="274">
        <v>17945</v>
      </c>
      <c r="E108" s="121">
        <f>'DIV 10 SPECIALTIES'!E11</f>
        <v>0</v>
      </c>
      <c r="F108" s="275">
        <f>'DIV 10 SPECIALTIES'!F11</f>
        <v>0</v>
      </c>
      <c r="G108" s="274">
        <f>'DIV 10 SPECIALTIES'!G11</f>
        <v>0</v>
      </c>
      <c r="H108" s="116">
        <f>'DIV 10 SPECIALTIES'!H11</f>
        <v>0</v>
      </c>
      <c r="I108" s="118"/>
      <c r="J108" s="119">
        <f t="shared" si="42"/>
        <v>17945</v>
      </c>
      <c r="K108" s="113">
        <f t="shared" si="43"/>
        <v>4.9245334796926459</v>
      </c>
      <c r="L108" s="113">
        <f t="shared" si="44"/>
        <v>3.620863599677159</v>
      </c>
    </row>
    <row r="109" spans="1:12" hidden="1" x14ac:dyDescent="0.3">
      <c r="A109" s="88">
        <v>10.712</v>
      </c>
      <c r="B109" s="62" t="s">
        <v>413</v>
      </c>
      <c r="D109" s="274">
        <f>'DIV 10 SPECIALTIES'!D12</f>
        <v>0</v>
      </c>
      <c r="E109" s="121">
        <f>'DIV 10 SPECIALTIES'!E12</f>
        <v>0</v>
      </c>
      <c r="F109" s="275">
        <f>'DIV 10 SPECIALTIES'!F12</f>
        <v>0</v>
      </c>
      <c r="G109" s="274">
        <f>'DIV 10 SPECIALTIES'!G12</f>
        <v>0</v>
      </c>
      <c r="H109" s="116">
        <f>'DIV 10 SPECIALTIES'!H12</f>
        <v>0</v>
      </c>
      <c r="I109" s="118"/>
      <c r="J109" s="119">
        <f t="shared" si="42"/>
        <v>0</v>
      </c>
      <c r="K109" s="113">
        <f t="shared" si="43"/>
        <v>0</v>
      </c>
      <c r="L109" s="113">
        <f t="shared" si="44"/>
        <v>0</v>
      </c>
    </row>
    <row r="110" spans="1:12" hidden="1" x14ac:dyDescent="0.3">
      <c r="A110" s="339" t="s">
        <v>612</v>
      </c>
      <c r="B110" s="62" t="s">
        <v>414</v>
      </c>
      <c r="D110" s="274">
        <f>'DIV 10 SPECIALTIES'!D13</f>
        <v>0</v>
      </c>
      <c r="E110" s="121">
        <f>'DIV 10 SPECIALTIES'!E13</f>
        <v>0</v>
      </c>
      <c r="F110" s="275">
        <f>'DIV 10 SPECIALTIES'!F13</f>
        <v>0</v>
      </c>
      <c r="G110" s="274">
        <f>'DIV 10 SPECIALTIES'!G13</f>
        <v>0</v>
      </c>
      <c r="H110" s="116">
        <f>'DIV 10 SPECIALTIES'!H13</f>
        <v>0</v>
      </c>
      <c r="I110" s="118"/>
      <c r="J110" s="119">
        <f t="shared" si="42"/>
        <v>0</v>
      </c>
      <c r="K110" s="113">
        <f t="shared" si="43"/>
        <v>0</v>
      </c>
      <c r="L110" s="113">
        <f t="shared" si="44"/>
        <v>0</v>
      </c>
    </row>
    <row r="111" spans="1:12" x14ac:dyDescent="0.3">
      <c r="A111" s="195">
        <v>11</v>
      </c>
      <c r="B111" s="196" t="s">
        <v>415</v>
      </c>
      <c r="C111" s="196"/>
      <c r="D111" s="197"/>
      <c r="E111" s="545"/>
      <c r="F111" s="545"/>
      <c r="G111" s="198"/>
      <c r="H111" s="549" t="s">
        <v>11</v>
      </c>
      <c r="I111" s="552"/>
      <c r="J111" s="205">
        <f>SUM(J112:J117)</f>
        <v>32555</v>
      </c>
      <c r="K111" s="202">
        <f t="shared" si="43"/>
        <v>8.9338638858397363</v>
      </c>
      <c r="L111" s="203">
        <f t="shared" si="44"/>
        <v>6.5688054882970137</v>
      </c>
    </row>
    <row r="112" spans="1:12" x14ac:dyDescent="0.3">
      <c r="A112" s="215">
        <v>11.302</v>
      </c>
      <c r="B112" s="62" t="s">
        <v>479</v>
      </c>
      <c r="D112" s="116">
        <v>32055</v>
      </c>
      <c r="E112" s="115">
        <v>500</v>
      </c>
      <c r="F112" s="116">
        <f>'DIV 11 EQUIPMENT'!F3</f>
        <v>0</v>
      </c>
      <c r="G112" s="116">
        <f>'DIV 11 EQUIPMENT'!G3</f>
        <v>0</v>
      </c>
      <c r="H112" s="116">
        <f>'DIV 11 EQUIPMENT'!H3</f>
        <v>0</v>
      </c>
      <c r="I112" s="118"/>
      <c r="J112" s="119">
        <f t="shared" ref="J112:J117" si="48">SUM(D112:H112)</f>
        <v>32555</v>
      </c>
      <c r="K112" s="113">
        <f t="shared" si="43"/>
        <v>8.9338638858397363</v>
      </c>
      <c r="L112" s="113">
        <f t="shared" si="44"/>
        <v>6.5688054882970137</v>
      </c>
    </row>
    <row r="113" spans="1:12" hidden="1" x14ac:dyDescent="0.3">
      <c r="A113" s="339" t="s">
        <v>613</v>
      </c>
      <c r="B113" s="62" t="s">
        <v>416</v>
      </c>
      <c r="D113" s="116">
        <f>'DIV 11 EQUIPMENT'!D4</f>
        <v>0</v>
      </c>
      <c r="E113" s="115">
        <f>'DIV 11 EQUIPMENT'!E4</f>
        <v>0</v>
      </c>
      <c r="F113" s="116">
        <f>'DIV 11 EQUIPMENT'!F4</f>
        <v>0</v>
      </c>
      <c r="G113" s="116">
        <f>'DIV 11 EQUIPMENT'!G4</f>
        <v>0</v>
      </c>
      <c r="H113" s="116">
        <f>'DIV 11 EQUIPMENT'!H4</f>
        <v>0</v>
      </c>
      <c r="I113" s="118"/>
      <c r="J113" s="119">
        <f t="shared" si="48"/>
        <v>0</v>
      </c>
      <c r="K113" s="113">
        <f t="shared" si="43"/>
        <v>0</v>
      </c>
      <c r="L113" s="113">
        <f t="shared" si="44"/>
        <v>0</v>
      </c>
    </row>
    <row r="114" spans="1:12" x14ac:dyDescent="0.3">
      <c r="A114" s="339" t="s">
        <v>659</v>
      </c>
      <c r="B114" s="62" t="s">
        <v>750</v>
      </c>
      <c r="D114" s="116" t="str">
        <f>'DIV 11 EQUIPMENT'!D5</f>
        <v>option</v>
      </c>
      <c r="E114" s="115">
        <f>'DIV 11 EQUIPMENT'!E5</f>
        <v>0</v>
      </c>
      <c r="F114" s="116">
        <f>'DIV 11 EQUIPMENT'!F5</f>
        <v>0</v>
      </c>
      <c r="G114" s="116">
        <f>'DIV 11 EQUIPMENT'!G5</f>
        <v>0</v>
      </c>
      <c r="H114" s="116">
        <f>'DIV 11 EQUIPMENT'!H5</f>
        <v>0</v>
      </c>
      <c r="I114" s="118"/>
      <c r="J114" s="119">
        <f t="shared" ref="J114" si="49">SUM(D114:H114)</f>
        <v>0</v>
      </c>
      <c r="K114" s="113">
        <f t="shared" ref="K114" si="50">J114/K$8</f>
        <v>0</v>
      </c>
      <c r="L114" s="113">
        <f t="shared" ref="L114" si="51">J114/K$12</f>
        <v>0</v>
      </c>
    </row>
    <row r="115" spans="1:12" hidden="1" x14ac:dyDescent="0.3">
      <c r="A115" s="339" t="s">
        <v>614</v>
      </c>
      <c r="B115" s="62" t="s">
        <v>417</v>
      </c>
      <c r="D115" s="116">
        <f>'DIV 11 EQUIPMENT'!D6</f>
        <v>0</v>
      </c>
      <c r="E115" s="115">
        <f>'DIV 11 EQUIPMENT'!E6</f>
        <v>0</v>
      </c>
      <c r="F115" s="116">
        <f>'DIV 11 EQUIPMENT'!F6</f>
        <v>0</v>
      </c>
      <c r="G115" s="116">
        <f>'DIV 11 EQUIPMENT'!G6</f>
        <v>0</v>
      </c>
      <c r="H115" s="116">
        <f>'DIV 11 EQUIPMENT'!H6</f>
        <v>0</v>
      </c>
      <c r="I115" s="118"/>
      <c r="J115" s="119">
        <f t="shared" si="48"/>
        <v>0</v>
      </c>
      <c r="K115" s="113">
        <f t="shared" si="43"/>
        <v>0</v>
      </c>
      <c r="L115" s="113">
        <f t="shared" si="44"/>
        <v>0</v>
      </c>
    </row>
    <row r="116" spans="1:12" hidden="1" x14ac:dyDescent="0.3">
      <c r="A116" s="339" t="s">
        <v>615</v>
      </c>
      <c r="B116" s="62" t="s">
        <v>419</v>
      </c>
      <c r="D116" s="116">
        <f>'DIV 11 EQUIPMENT'!D7</f>
        <v>0</v>
      </c>
      <c r="E116" s="115">
        <f>'DIV 11 EQUIPMENT'!E7</f>
        <v>0</v>
      </c>
      <c r="F116" s="116">
        <f>'DIV 11 EQUIPMENT'!F7</f>
        <v>0</v>
      </c>
      <c r="G116" s="116">
        <f>'DIV 11 EQUIPMENT'!G7</f>
        <v>0</v>
      </c>
      <c r="H116" s="116">
        <f>'DIV 11 EQUIPMENT'!H7</f>
        <v>0</v>
      </c>
      <c r="I116" s="118"/>
      <c r="J116" s="119">
        <f t="shared" si="48"/>
        <v>0</v>
      </c>
      <c r="K116" s="113">
        <f t="shared" si="43"/>
        <v>0</v>
      </c>
      <c r="L116" s="113">
        <f t="shared" si="44"/>
        <v>0</v>
      </c>
    </row>
    <row r="117" spans="1:12" hidden="1" x14ac:dyDescent="0.3">
      <c r="A117" s="88">
        <v>11.811999999999999</v>
      </c>
      <c r="B117" s="62" t="s">
        <v>418</v>
      </c>
      <c r="D117" s="116">
        <f>'DIV 11 EQUIPMENT'!D8</f>
        <v>0</v>
      </c>
      <c r="E117" s="115">
        <f>'DIV 11 EQUIPMENT'!E8</f>
        <v>0</v>
      </c>
      <c r="F117" s="116">
        <f>'DIV 11 EQUIPMENT'!F8</f>
        <v>0</v>
      </c>
      <c r="G117" s="116">
        <f>'DIV 11 EQUIPMENT'!G8</f>
        <v>0</v>
      </c>
      <c r="H117" s="116">
        <f>'DIV 11 EQUIPMENT'!H8</f>
        <v>0</v>
      </c>
      <c r="I117" s="118"/>
      <c r="J117" s="119">
        <f t="shared" si="48"/>
        <v>0</v>
      </c>
      <c r="K117" s="113">
        <f t="shared" si="43"/>
        <v>0</v>
      </c>
      <c r="L117" s="113">
        <f t="shared" si="44"/>
        <v>0</v>
      </c>
    </row>
    <row r="118" spans="1:12" x14ac:dyDescent="0.3">
      <c r="A118" s="195">
        <v>12</v>
      </c>
      <c r="B118" s="196" t="s">
        <v>29</v>
      </c>
      <c r="C118" s="196"/>
      <c r="D118" s="197"/>
      <c r="E118" s="545"/>
      <c r="F118" s="545"/>
      <c r="G118" s="197"/>
      <c r="H118" s="549" t="s">
        <v>11</v>
      </c>
      <c r="I118" s="552"/>
      <c r="J118" s="205">
        <f>SUM(J119:J121)</f>
        <v>0</v>
      </c>
      <c r="K118" s="202">
        <f t="shared" si="43"/>
        <v>0</v>
      </c>
      <c r="L118" s="203">
        <f t="shared" si="44"/>
        <v>0</v>
      </c>
    </row>
    <row r="119" spans="1:12" hidden="1" x14ac:dyDescent="0.3">
      <c r="A119" s="339" t="s">
        <v>616</v>
      </c>
      <c r="B119" s="62" t="s">
        <v>422</v>
      </c>
      <c r="D119" s="275" t="str">
        <f>'DIV 12 FURNISHINGS'!D3</f>
        <v>by owner</v>
      </c>
      <c r="E119" s="121">
        <f>'DIV 12 FURNISHINGS'!E3</f>
        <v>0</v>
      </c>
      <c r="F119" s="275">
        <f>'DIV 11 EQUIPMENT'!F3</f>
        <v>0</v>
      </c>
      <c r="G119" s="274">
        <f>'DIV 12 FURNISHINGS'!G3</f>
        <v>0</v>
      </c>
      <c r="H119" s="116">
        <f>'DIV 12 FURNISHINGS'!H3</f>
        <v>0</v>
      </c>
      <c r="I119" s="118"/>
      <c r="J119" s="119">
        <f>SUM(D119:H119)</f>
        <v>0</v>
      </c>
      <c r="K119" s="113">
        <f t="shared" si="43"/>
        <v>0</v>
      </c>
      <c r="L119" s="113">
        <f t="shared" si="44"/>
        <v>0</v>
      </c>
    </row>
    <row r="120" spans="1:12" x14ac:dyDescent="0.3">
      <c r="A120" s="338" t="s">
        <v>617</v>
      </c>
      <c r="B120" s="62" t="s">
        <v>423</v>
      </c>
      <c r="D120" s="275" t="str">
        <f>'DIV 12 FURNISHINGS'!D4</f>
        <v>by owner</v>
      </c>
      <c r="E120" s="121">
        <f>'DIV 12 FURNISHINGS'!E4</f>
        <v>0</v>
      </c>
      <c r="F120" s="275">
        <f>'DIV 11 EQUIPMENT'!F4</f>
        <v>0</v>
      </c>
      <c r="G120" s="274">
        <f>'DIV 12 FURNISHINGS'!G4</f>
        <v>0</v>
      </c>
      <c r="H120" s="116">
        <f>'DIV 12 FURNISHINGS'!H4</f>
        <v>0</v>
      </c>
      <c r="I120" s="118"/>
      <c r="J120" s="119">
        <f>SUM(D120:H120)</f>
        <v>0</v>
      </c>
      <c r="K120" s="113">
        <f t="shared" si="43"/>
        <v>0</v>
      </c>
      <c r="L120" s="113">
        <f t="shared" si="44"/>
        <v>0</v>
      </c>
    </row>
    <row r="121" spans="1:12" x14ac:dyDescent="0.3">
      <c r="A121" s="338" t="s">
        <v>618</v>
      </c>
      <c r="B121" s="62" t="s">
        <v>519</v>
      </c>
      <c r="D121" s="275" t="str">
        <f>'DIV 12 FURNISHINGS'!D5</f>
        <v>by owner</v>
      </c>
      <c r="E121" s="116">
        <f>'DIV 12 FURNISHINGS'!E5</f>
        <v>0</v>
      </c>
      <c r="F121" s="116">
        <f>'DIV 12 FURNISHINGS'!F5</f>
        <v>0</v>
      </c>
      <c r="G121" s="116">
        <f>'DIV 12 FURNISHINGS'!G5</f>
        <v>0</v>
      </c>
      <c r="H121" s="116">
        <f>'DIV 12 FURNISHINGS'!H5</f>
        <v>0</v>
      </c>
      <c r="I121" s="118"/>
      <c r="J121" s="119">
        <f>SUM(D121:H121)</f>
        <v>0</v>
      </c>
      <c r="K121" s="113">
        <f t="shared" ref="K121" si="52">J121/K$8</f>
        <v>0</v>
      </c>
      <c r="L121" s="113">
        <f t="shared" ref="L121" si="53">J121/K$12</f>
        <v>0</v>
      </c>
    </row>
    <row r="122" spans="1:12" x14ac:dyDescent="0.3">
      <c r="A122" s="195">
        <v>13</v>
      </c>
      <c r="B122" s="196" t="s">
        <v>30</v>
      </c>
      <c r="C122" s="196"/>
      <c r="D122" s="197"/>
      <c r="E122" s="545"/>
      <c r="F122" s="545"/>
      <c r="G122" s="198"/>
      <c r="H122" s="549" t="s">
        <v>11</v>
      </c>
      <c r="I122" s="552"/>
      <c r="J122" s="205">
        <f>SUM(J123:J127)</f>
        <v>4650</v>
      </c>
      <c r="K122" s="202">
        <f t="shared" si="43"/>
        <v>1.2760702524698133</v>
      </c>
      <c r="L122" s="203">
        <f t="shared" si="44"/>
        <v>0.93825665859564167</v>
      </c>
    </row>
    <row r="123" spans="1:12" hidden="1" x14ac:dyDescent="0.3">
      <c r="A123" s="88">
        <v>13.112</v>
      </c>
      <c r="B123" s="62" t="s">
        <v>424</v>
      </c>
      <c r="D123" s="274">
        <f>'DIV 13 SPECIAL CONST'!D3</f>
        <v>0</v>
      </c>
      <c r="E123" s="121">
        <f>'DIV 13 SPECIAL CONST'!E3</f>
        <v>0</v>
      </c>
      <c r="F123" s="275">
        <f>'DIV 13 SPECIAL CONST'!F3</f>
        <v>0</v>
      </c>
      <c r="G123" s="274">
        <f>'DIV 13 SPECIAL CONST'!G3</f>
        <v>0</v>
      </c>
      <c r="H123" s="116">
        <f>'DIV 13 SPECIAL CONST'!H3</f>
        <v>0</v>
      </c>
      <c r="I123" s="118"/>
      <c r="J123" s="119">
        <f>SUM(D123:H123)</f>
        <v>0</v>
      </c>
      <c r="K123" s="113">
        <f t="shared" si="43"/>
        <v>0</v>
      </c>
      <c r="L123" s="113">
        <f t="shared" si="44"/>
        <v>0</v>
      </c>
    </row>
    <row r="124" spans="1:12" hidden="1" x14ac:dyDescent="0.3">
      <c r="A124" s="88">
        <v>13.122</v>
      </c>
      <c r="B124" s="62" t="s">
        <v>425</v>
      </c>
      <c r="D124" s="274">
        <f>'DIV 13 SPECIAL CONST'!D4</f>
        <v>0</v>
      </c>
      <c r="E124" s="121">
        <f>'DIV 13 SPECIAL CONST'!E4</f>
        <v>0</v>
      </c>
      <c r="F124" s="275">
        <f>'DIV 13 SPECIAL CONST'!F4</f>
        <v>0</v>
      </c>
      <c r="G124" s="274">
        <f>'DIV 13 SPECIAL CONST'!G4</f>
        <v>0</v>
      </c>
      <c r="H124" s="116">
        <f>'DIV 13 SPECIAL CONST'!H4</f>
        <v>0</v>
      </c>
      <c r="I124" s="118"/>
      <c r="J124" s="119">
        <f>SUM(D124:H124)</f>
        <v>0</v>
      </c>
      <c r="K124" s="113">
        <f t="shared" si="43"/>
        <v>0</v>
      </c>
      <c r="L124" s="113">
        <f t="shared" si="44"/>
        <v>0</v>
      </c>
    </row>
    <row r="125" spans="1:12" hidden="1" x14ac:dyDescent="0.3">
      <c r="A125" s="88">
        <v>13.173999999999999</v>
      </c>
      <c r="B125" s="62" t="s">
        <v>426</v>
      </c>
      <c r="D125" s="274">
        <f>'DIV 13 SPECIAL CONST'!D5</f>
        <v>0</v>
      </c>
      <c r="E125" s="121">
        <f>'DIV 13 SPECIAL CONST'!E5</f>
        <v>0</v>
      </c>
      <c r="F125" s="275">
        <f>'DIV 13 SPECIAL CONST'!F5</f>
        <v>0</v>
      </c>
      <c r="G125" s="274">
        <f>'DIV 13 SPECIAL CONST'!G5</f>
        <v>0</v>
      </c>
      <c r="H125" s="116">
        <f>'DIV 13 SPECIAL CONST'!H5</f>
        <v>0</v>
      </c>
      <c r="I125" s="118"/>
      <c r="J125" s="119">
        <f>SUM(D125:H125)</f>
        <v>0</v>
      </c>
      <c r="K125" s="113">
        <f t="shared" si="43"/>
        <v>0</v>
      </c>
      <c r="L125" s="113">
        <f t="shared" si="44"/>
        <v>0</v>
      </c>
    </row>
    <row r="126" spans="1:12" hidden="1" x14ac:dyDescent="0.3">
      <c r="A126" s="339" t="s">
        <v>619</v>
      </c>
      <c r="B126" s="62" t="s">
        <v>427</v>
      </c>
      <c r="D126" s="274">
        <f>'DIV 13 SPECIAL CONST'!D6</f>
        <v>0</v>
      </c>
      <c r="E126" s="121">
        <f>'DIV 13 SPECIAL CONST'!E6</f>
        <v>0</v>
      </c>
      <c r="F126" s="275">
        <f>'DIV 13 SPECIAL CONST'!F6</f>
        <v>0</v>
      </c>
      <c r="G126" s="274">
        <f>'DIV 13 SPECIAL CONST'!G6</f>
        <v>0</v>
      </c>
      <c r="H126" s="116">
        <f>'DIV 13 SPECIAL CONST'!H6</f>
        <v>0</v>
      </c>
      <c r="I126" s="118"/>
      <c r="J126" s="119">
        <f>SUM(D126:H126)</f>
        <v>0</v>
      </c>
      <c r="K126" s="113">
        <f t="shared" si="43"/>
        <v>0</v>
      </c>
      <c r="L126" s="113">
        <f t="shared" si="44"/>
        <v>0</v>
      </c>
    </row>
    <row r="127" spans="1:12" x14ac:dyDescent="0.3">
      <c r="A127" s="88">
        <v>13.342000000000001</v>
      </c>
      <c r="B127" s="62" t="s">
        <v>428</v>
      </c>
      <c r="D127" s="274">
        <f>'DIV 13 SPECIAL CONST'!D7</f>
        <v>0</v>
      </c>
      <c r="E127" s="121">
        <f>'DIV 13 SPECIAL CONST'!E7</f>
        <v>0</v>
      </c>
      <c r="F127" s="275">
        <f>'DIV 13 SPECIAL CONST'!F7</f>
        <v>0</v>
      </c>
      <c r="G127" s="274">
        <f>'DIV 13 SPECIAL CONST'!G7</f>
        <v>0</v>
      </c>
      <c r="H127" s="116">
        <v>4650</v>
      </c>
      <c r="I127" s="118"/>
      <c r="J127" s="119">
        <f>SUM(D127:H127)</f>
        <v>4650</v>
      </c>
      <c r="K127" s="113">
        <f t="shared" si="43"/>
        <v>1.2760702524698133</v>
      </c>
      <c r="L127" s="113">
        <f t="shared" si="44"/>
        <v>0.93825665859564167</v>
      </c>
    </row>
    <row r="128" spans="1:12" x14ac:dyDescent="0.3">
      <c r="A128" s="195">
        <v>14</v>
      </c>
      <c r="B128" s="196" t="s">
        <v>31</v>
      </c>
      <c r="C128" s="196"/>
      <c r="D128" s="197"/>
      <c r="E128" s="545"/>
      <c r="F128" s="545"/>
      <c r="G128" s="198"/>
      <c r="H128" s="549" t="s">
        <v>11</v>
      </c>
      <c r="I128" s="550"/>
      <c r="J128" s="205">
        <f>SUM(J129:J129)</f>
        <v>40063</v>
      </c>
      <c r="K128" s="202">
        <f t="shared" si="43"/>
        <v>10.99423710208562</v>
      </c>
      <c r="L128" s="203">
        <f t="shared" si="44"/>
        <v>8.0837368845843418</v>
      </c>
    </row>
    <row r="129" spans="1:14" x14ac:dyDescent="0.3">
      <c r="A129" s="339" t="s">
        <v>620</v>
      </c>
      <c r="B129" s="62" t="s">
        <v>72</v>
      </c>
      <c r="C129" s="123"/>
      <c r="D129" s="531"/>
      <c r="E129" s="121">
        <v>720</v>
      </c>
      <c r="F129" s="275">
        <f>'DIV 14 CONVEYING SYST'!F3</f>
        <v>0</v>
      </c>
      <c r="G129" s="274">
        <f>'DIV 14 CONVEYING SYST'!G3</f>
        <v>0</v>
      </c>
      <c r="H129" s="116">
        <v>39343</v>
      </c>
      <c r="I129" s="118"/>
      <c r="J129" s="119">
        <f>SUM(D129:H129)</f>
        <v>40063</v>
      </c>
      <c r="K129" s="113">
        <f t="shared" si="43"/>
        <v>10.99423710208562</v>
      </c>
      <c r="L129" s="113">
        <f t="shared" si="44"/>
        <v>8.0837368845843418</v>
      </c>
    </row>
    <row r="130" spans="1:14" x14ac:dyDescent="0.3">
      <c r="A130" s="195">
        <v>21</v>
      </c>
      <c r="B130" s="196" t="s">
        <v>475</v>
      </c>
      <c r="C130" s="196"/>
      <c r="D130" s="197"/>
      <c r="E130" s="545"/>
      <c r="F130" s="545"/>
      <c r="G130" s="197"/>
      <c r="H130" s="549" t="s">
        <v>11</v>
      </c>
      <c r="I130" s="550"/>
      <c r="J130" s="205">
        <f>SUM(J131:J131)</f>
        <v>0</v>
      </c>
      <c r="K130" s="202">
        <f t="shared" si="43"/>
        <v>0</v>
      </c>
      <c r="L130" s="203">
        <f t="shared" si="44"/>
        <v>0</v>
      </c>
    </row>
    <row r="131" spans="1:14" x14ac:dyDescent="0.3">
      <c r="A131" s="339" t="s">
        <v>621</v>
      </c>
      <c r="B131" s="62" t="s">
        <v>622</v>
      </c>
      <c r="C131" s="123"/>
      <c r="D131" s="284">
        <f>'DIV 21 FIRE SUPPRESSION'!D3</f>
        <v>0</v>
      </c>
      <c r="E131" s="121">
        <f>'DIV 21 FIRE SUPPRESSION'!E3</f>
        <v>0</v>
      </c>
      <c r="F131" s="275">
        <f>'DIV 21 FIRE SUPPRESSION'!F3</f>
        <v>0</v>
      </c>
      <c r="G131" s="274">
        <f>'DIV 21 FIRE SUPPRESSION'!G3</f>
        <v>0</v>
      </c>
      <c r="H131" s="116">
        <f>'DIV 21 FIRE SUPPRESSION'!H3</f>
        <v>0</v>
      </c>
      <c r="I131" s="118"/>
      <c r="J131" s="119">
        <f>SUM(D131:H131)</f>
        <v>0</v>
      </c>
      <c r="K131" s="113">
        <f t="shared" si="43"/>
        <v>0</v>
      </c>
      <c r="L131" s="113">
        <f t="shared" si="44"/>
        <v>0</v>
      </c>
    </row>
    <row r="132" spans="1:14" x14ac:dyDescent="0.3">
      <c r="A132" s="195" t="s">
        <v>520</v>
      </c>
      <c r="B132" s="196" t="s">
        <v>521</v>
      </c>
      <c r="C132" s="196"/>
      <c r="D132" s="197"/>
      <c r="E132" s="545"/>
      <c r="F132" s="545"/>
      <c r="G132" s="198"/>
      <c r="H132" s="549" t="s">
        <v>11</v>
      </c>
      <c r="I132" s="552"/>
      <c r="J132" s="205">
        <f>SUM(J133:J137)</f>
        <v>132606.54999999999</v>
      </c>
      <c r="K132" s="202">
        <f t="shared" si="43"/>
        <v>36.390381448957186</v>
      </c>
      <c r="L132" s="203">
        <f t="shared" si="44"/>
        <v>26.756769572235672</v>
      </c>
    </row>
    <row r="133" spans="1:14" x14ac:dyDescent="0.3">
      <c r="A133" s="339" t="s">
        <v>623</v>
      </c>
      <c r="B133" s="62" t="s">
        <v>431</v>
      </c>
      <c r="D133" s="274">
        <f>'DIV 22-23 PLUM-HVAC'!D3</f>
        <v>0</v>
      </c>
      <c r="E133" s="121">
        <f>'DIV 22-23 PLUM-HVAC'!E3</f>
        <v>0</v>
      </c>
      <c r="F133" s="275">
        <f>'DIV 22-23 PLUM-HVAC'!F3</f>
        <v>0</v>
      </c>
      <c r="G133" s="274">
        <f>'DIV 22-23 PLUM-HVAC'!G3</f>
        <v>0</v>
      </c>
      <c r="H133" s="116">
        <v>48450</v>
      </c>
      <c r="I133" s="118"/>
      <c r="J133" s="119">
        <f>SUM(D133:H133)</f>
        <v>48450</v>
      </c>
      <c r="K133" s="113">
        <f t="shared" si="43"/>
        <v>13.295828759604829</v>
      </c>
      <c r="L133" s="113">
        <f t="shared" si="44"/>
        <v>9.7760290556900724</v>
      </c>
    </row>
    <row r="134" spans="1:14" x14ac:dyDescent="0.3">
      <c r="A134" s="88">
        <v>22.321999999999999</v>
      </c>
      <c r="B134" s="62" t="s">
        <v>432</v>
      </c>
      <c r="D134" s="274">
        <v>5104</v>
      </c>
      <c r="E134" s="121">
        <f>'DIV 22-23 PLUM-HVAC'!E4</f>
        <v>0</v>
      </c>
      <c r="F134" s="275">
        <f>'DIV 22-23 PLUM-HVAC'!F4</f>
        <v>0</v>
      </c>
      <c r="G134" s="274">
        <f>'DIV 22-23 PLUM-HVAC'!G4</f>
        <v>0</v>
      </c>
      <c r="H134" s="116">
        <f>'DIV 22-23 PLUM-HVAC'!H4</f>
        <v>0</v>
      </c>
      <c r="I134" s="118"/>
      <c r="J134" s="119">
        <f>SUM(D134:H134)</f>
        <v>5104</v>
      </c>
      <c r="K134" s="113">
        <f t="shared" si="43"/>
        <v>1.4006586169045006</v>
      </c>
      <c r="L134" s="113">
        <f t="shared" si="44"/>
        <v>1.0298627925746571</v>
      </c>
    </row>
    <row r="135" spans="1:14" x14ac:dyDescent="0.3">
      <c r="A135" s="338" t="s">
        <v>624</v>
      </c>
      <c r="B135" s="62" t="s">
        <v>877</v>
      </c>
      <c r="D135" s="274">
        <v>31873.8</v>
      </c>
      <c r="E135" s="121">
        <f>'DIV 22-23 PLUM-HVAC'!E5</f>
        <v>0</v>
      </c>
      <c r="F135" s="275">
        <f>'DIV 22-23 PLUM-HVAC'!F5</f>
        <v>0</v>
      </c>
      <c r="G135" s="274">
        <f>'DIV 22-23 PLUM-HVAC'!G5</f>
        <v>0</v>
      </c>
      <c r="H135" s="116">
        <f>'DIV 22-23 PLUM-HVAC'!H5</f>
        <v>0</v>
      </c>
      <c r="I135" s="118"/>
      <c r="J135" s="119">
        <f>SUM(D135:H135)</f>
        <v>31873.8</v>
      </c>
      <c r="K135" s="113">
        <f t="shared" si="43"/>
        <v>8.7469264544456635</v>
      </c>
      <c r="L135" s="113">
        <f t="shared" si="44"/>
        <v>6.43135593220339</v>
      </c>
    </row>
    <row r="136" spans="1:14" x14ac:dyDescent="0.3">
      <c r="A136" s="339" t="s">
        <v>625</v>
      </c>
      <c r="B136" s="62" t="s">
        <v>433</v>
      </c>
      <c r="D136" s="297">
        <f>'DIV 22-23 PLUM-HVAC'!D6</f>
        <v>0</v>
      </c>
      <c r="E136" s="297">
        <f>'DIV 22-23 PLUM-HVAC'!E6</f>
        <v>0</v>
      </c>
      <c r="F136" s="297">
        <f>'DIV 22-23 PLUM-HVAC'!F6</f>
        <v>0</v>
      </c>
      <c r="G136" s="297">
        <f>'DIV 22-23 PLUM-HVAC'!G6</f>
        <v>0</v>
      </c>
      <c r="H136" s="274">
        <v>45975</v>
      </c>
      <c r="I136" s="119"/>
      <c r="J136" s="119">
        <f>SUM(D136:H136)</f>
        <v>45975</v>
      </c>
      <c r="K136" s="113">
        <f t="shared" ref="K136" si="54">J136/K$8</f>
        <v>12.616630076838639</v>
      </c>
      <c r="L136" s="113">
        <f t="shared" ref="L136" si="55">J136/K$12</f>
        <v>9.276634382566586</v>
      </c>
    </row>
    <row r="137" spans="1:14" x14ac:dyDescent="0.3">
      <c r="A137" s="338" t="s">
        <v>626</v>
      </c>
      <c r="B137" s="62" t="s">
        <v>434</v>
      </c>
      <c r="D137" s="297">
        <f>'DIV 22-23 PLUM-HVAC'!D7</f>
        <v>0</v>
      </c>
      <c r="E137" s="297">
        <f>'DIV 22-23 PLUM-HVAC'!E7</f>
        <v>0</v>
      </c>
      <c r="F137" s="297">
        <f>'DIV 22-23 PLUM-HVAC'!F7</f>
        <v>0</v>
      </c>
      <c r="G137" s="297">
        <f>'DIV 22-23 PLUM-HVAC'!G7</f>
        <v>0</v>
      </c>
      <c r="H137" s="274">
        <v>1203.75</v>
      </c>
      <c r="I137" s="119"/>
      <c r="J137" s="119">
        <f t="shared" ref="J137" si="56">SUM(D137:H137)</f>
        <v>1203.75</v>
      </c>
      <c r="K137" s="113">
        <f>J137/K$8</f>
        <v>0.33033754116355651</v>
      </c>
      <c r="L137" s="113">
        <f>J137/K$12</f>
        <v>0.24288740920096852</v>
      </c>
    </row>
    <row r="138" spans="1:14" x14ac:dyDescent="0.3">
      <c r="A138" s="195" t="s">
        <v>523</v>
      </c>
      <c r="B138" s="196" t="s">
        <v>522</v>
      </c>
      <c r="C138" s="196"/>
      <c r="D138" s="197"/>
      <c r="E138" s="545"/>
      <c r="F138" s="545"/>
      <c r="G138" s="198"/>
      <c r="H138" s="549" t="s">
        <v>11</v>
      </c>
      <c r="I138" s="552"/>
      <c r="J138" s="205">
        <f>SUM(J139:J146)</f>
        <v>92452.5</v>
      </c>
      <c r="K138" s="202">
        <f t="shared" ref="K138:K143" si="57">J138/K$8</f>
        <v>25.371158068057081</v>
      </c>
      <c r="L138" s="203">
        <f t="shared" ref="L138:L143" si="58">J138/K$12</f>
        <v>18.654661016949152</v>
      </c>
      <c r="N138" s="86"/>
    </row>
    <row r="139" spans="1:14" x14ac:dyDescent="0.3">
      <c r="A139" s="339" t="s">
        <v>627</v>
      </c>
      <c r="B139" s="62" t="s">
        <v>435</v>
      </c>
      <c r="D139" s="274">
        <f>'DIV 26-28 ELEC-LV'!D3</f>
        <v>0</v>
      </c>
      <c r="E139" s="121">
        <f>'DIV 26-28 ELEC-LV'!E3</f>
        <v>0</v>
      </c>
      <c r="F139" s="275">
        <f>'DIV 26-28 ELEC-LV'!F3</f>
        <v>0</v>
      </c>
      <c r="G139" s="274">
        <f>'DIV 26-28 ELEC-LV'!G3</f>
        <v>0</v>
      </c>
      <c r="H139" s="116">
        <v>54965</v>
      </c>
      <c r="I139" s="124"/>
      <c r="J139" s="119">
        <f t="shared" ref="J139:J143" si="59">SUM(D139:H139)</f>
        <v>54965</v>
      </c>
      <c r="K139" s="113">
        <f t="shared" si="57"/>
        <v>15.083699231613611</v>
      </c>
      <c r="L139" s="113">
        <f t="shared" si="58"/>
        <v>11.090597255851494</v>
      </c>
    </row>
    <row r="140" spans="1:14" hidden="1" x14ac:dyDescent="0.3">
      <c r="A140" s="339" t="s">
        <v>628</v>
      </c>
      <c r="B140" s="62" t="s">
        <v>436</v>
      </c>
      <c r="D140" s="274">
        <f>'DIV 26-28 ELEC-LV'!D4</f>
        <v>0</v>
      </c>
      <c r="E140" s="121">
        <f>'DIV 26-28 ELEC-LV'!E4</f>
        <v>0</v>
      </c>
      <c r="F140" s="275">
        <f>'DIV 26-28 ELEC-LV'!F4</f>
        <v>0</v>
      </c>
      <c r="G140" s="274">
        <f>'DIV 26-28 ELEC-LV'!G4</f>
        <v>0</v>
      </c>
      <c r="H140" s="116">
        <f>'DIV 26-28 ELEC-LV'!H4</f>
        <v>0</v>
      </c>
      <c r="I140" s="118"/>
      <c r="J140" s="119">
        <f t="shared" si="59"/>
        <v>0</v>
      </c>
      <c r="K140" s="113">
        <f t="shared" si="57"/>
        <v>0</v>
      </c>
      <c r="L140" s="113">
        <f t="shared" si="58"/>
        <v>0</v>
      </c>
    </row>
    <row r="141" spans="1:14" x14ac:dyDescent="0.3">
      <c r="A141" s="339" t="s">
        <v>629</v>
      </c>
      <c r="B141" s="62" t="s">
        <v>437</v>
      </c>
      <c r="D141" s="274">
        <f>'DIV 26-28 ELEC-LV'!D5</f>
        <v>0</v>
      </c>
      <c r="E141" s="121">
        <f>'DIV 26-28 ELEC-LV'!E5</f>
        <v>0</v>
      </c>
      <c r="F141" s="275">
        <f>'DIV 26-28 ELEC-LV'!F5</f>
        <v>0</v>
      </c>
      <c r="G141" s="274">
        <f>'DIV 26-28 ELEC-LV'!G5</f>
        <v>0</v>
      </c>
      <c r="H141" s="116">
        <f>'DIV 26-28 ELEC-LV'!H5</f>
        <v>0</v>
      </c>
      <c r="I141" s="118"/>
      <c r="J141" s="119">
        <f t="shared" si="59"/>
        <v>0</v>
      </c>
      <c r="K141" s="113">
        <f t="shared" si="57"/>
        <v>0</v>
      </c>
      <c r="L141" s="113">
        <f t="shared" si="58"/>
        <v>0</v>
      </c>
    </row>
    <row r="142" spans="1:14" x14ac:dyDescent="0.3">
      <c r="A142" s="88">
        <v>26.504999999999999</v>
      </c>
      <c r="B142" s="62" t="s">
        <v>438</v>
      </c>
      <c r="D142" s="274">
        <f>'DIV 26-28 ELEC-LV'!D6</f>
        <v>22737.5</v>
      </c>
      <c r="E142" s="121">
        <f>'DIV 26-28 ELEC-LV'!E6</f>
        <v>0</v>
      </c>
      <c r="F142" s="275">
        <f>'DIV 26-28 ELEC-LV'!F6</f>
        <v>0</v>
      </c>
      <c r="G142" s="274">
        <f>'DIV 26-28 ELEC-LV'!G6</f>
        <v>0</v>
      </c>
      <c r="H142" s="116">
        <f>'DIV 26-28 ELEC-LV'!H6</f>
        <v>0</v>
      </c>
      <c r="I142" s="118"/>
      <c r="J142" s="119">
        <f t="shared" si="59"/>
        <v>22737.5</v>
      </c>
      <c r="K142" s="113">
        <f t="shared" si="57"/>
        <v>6.2397091108671789</v>
      </c>
      <c r="L142" s="113">
        <f t="shared" si="58"/>
        <v>4.5878732849071833</v>
      </c>
    </row>
    <row r="143" spans="1:14" x14ac:dyDescent="0.3">
      <c r="A143" s="339" t="s">
        <v>630</v>
      </c>
      <c r="B143" s="62" t="s">
        <v>439</v>
      </c>
      <c r="D143" s="274" t="str">
        <f>'DIV 26-28 ELEC-LV'!D7</f>
        <v>option</v>
      </c>
      <c r="E143" s="121">
        <f>'DIV 26-28 ELEC-LV'!E7</f>
        <v>0</v>
      </c>
      <c r="F143" s="275">
        <f>'DIV 26-28 ELEC-LV'!F7</f>
        <v>0</v>
      </c>
      <c r="G143" s="274">
        <f>'DIV 26-28 ELEC-LV'!G7</f>
        <v>0</v>
      </c>
      <c r="H143" s="116">
        <f>'DIV 26-28 ELEC-LV'!H7</f>
        <v>0</v>
      </c>
      <c r="I143" s="118"/>
      <c r="J143" s="119">
        <f t="shared" si="59"/>
        <v>0</v>
      </c>
      <c r="K143" s="113">
        <f t="shared" si="57"/>
        <v>0</v>
      </c>
      <c r="L143" s="113">
        <f t="shared" si="58"/>
        <v>0</v>
      </c>
    </row>
    <row r="144" spans="1:14" x14ac:dyDescent="0.3">
      <c r="A144" s="339" t="s">
        <v>631</v>
      </c>
      <c r="B144" s="62" t="s">
        <v>873</v>
      </c>
      <c r="D144" s="274">
        <v>10000</v>
      </c>
      <c r="E144" s="274">
        <f>'DIV 26-28 ELEC-LV'!E8</f>
        <v>0</v>
      </c>
      <c r="F144" s="274">
        <f>'DIV 26-28 ELEC-LV'!F8</f>
        <v>0</v>
      </c>
      <c r="G144" s="274">
        <f>'DIV 26-28 ELEC-LV'!G8</f>
        <v>0</v>
      </c>
      <c r="H144" s="274">
        <f>'DIV 26-28 ELEC-LV'!H8</f>
        <v>0</v>
      </c>
      <c r="I144" s="118"/>
      <c r="J144" s="119">
        <f t="shared" ref="J144:J145" si="60">SUM(D144:H144)</f>
        <v>10000</v>
      </c>
      <c r="K144" s="113">
        <f t="shared" ref="K144:K150" si="61">J144/K$8</f>
        <v>2.74423710208562</v>
      </c>
      <c r="L144" s="113">
        <f t="shared" ref="L144:L145" si="62">J144/K$12</f>
        <v>2.0177562550443908</v>
      </c>
    </row>
    <row r="145" spans="1:12" x14ac:dyDescent="0.3">
      <c r="A145" s="88">
        <v>27.512</v>
      </c>
      <c r="B145" s="62" t="s">
        <v>872</v>
      </c>
      <c r="D145" s="274" t="str">
        <f>'DIV 26-28 ELEC-LV'!D9</f>
        <v>option</v>
      </c>
      <c r="E145" s="274">
        <f>'DIV 26-28 ELEC-LV'!E9</f>
        <v>0</v>
      </c>
      <c r="F145" s="274">
        <f>'DIV 26-28 ELEC-LV'!F9</f>
        <v>0</v>
      </c>
      <c r="G145" s="274">
        <f>'DIV 26-28 ELEC-LV'!G9</f>
        <v>0</v>
      </c>
      <c r="H145" s="274">
        <f>'DIV 26-28 ELEC-LV'!H9</f>
        <v>0</v>
      </c>
      <c r="I145" s="118"/>
      <c r="J145" s="119">
        <f t="shared" si="60"/>
        <v>0</v>
      </c>
      <c r="K145" s="113">
        <f t="shared" si="61"/>
        <v>0</v>
      </c>
      <c r="L145" s="113">
        <f t="shared" si="62"/>
        <v>0</v>
      </c>
    </row>
    <row r="146" spans="1:12" x14ac:dyDescent="0.3">
      <c r="A146" s="339" t="s">
        <v>632</v>
      </c>
      <c r="B146" s="62" t="s">
        <v>874</v>
      </c>
      <c r="D146" s="274">
        <v>4750</v>
      </c>
      <c r="E146" s="274">
        <f>'DIV 26-28 ELEC-LV'!E10</f>
        <v>0</v>
      </c>
      <c r="F146" s="274">
        <f>'DIV 26-28 ELEC-LV'!F10</f>
        <v>0</v>
      </c>
      <c r="G146" s="274">
        <f>'DIV 26-28 ELEC-LV'!G10</f>
        <v>0</v>
      </c>
      <c r="H146" s="274">
        <f>'DIV 26-28 ELEC-LV'!H10</f>
        <v>0</v>
      </c>
      <c r="I146" s="118"/>
      <c r="J146" s="119">
        <f t="shared" ref="J146" si="63">SUM(D146:H146)</f>
        <v>4750</v>
      </c>
      <c r="K146" s="113">
        <f t="shared" si="61"/>
        <v>1.3035126234906695</v>
      </c>
      <c r="L146" s="113">
        <f t="shared" ref="L146" si="64">J146/K$12</f>
        <v>0.95843422114608556</v>
      </c>
    </row>
    <row r="147" spans="1:12" x14ac:dyDescent="0.3">
      <c r="A147" s="195" t="s">
        <v>532</v>
      </c>
      <c r="B147" s="196" t="s">
        <v>525</v>
      </c>
      <c r="C147" s="196"/>
      <c r="D147" s="197"/>
      <c r="E147" s="545"/>
      <c r="F147" s="545"/>
      <c r="G147" s="197"/>
      <c r="H147" s="549" t="s">
        <v>11</v>
      </c>
      <c r="I147" s="552"/>
      <c r="J147" s="205">
        <f>SUM(J148:J161)</f>
        <v>154455</v>
      </c>
      <c r="K147" s="202">
        <f t="shared" si="61"/>
        <v>42.386114160263446</v>
      </c>
      <c r="L147" s="203">
        <f>J147/K$12</f>
        <v>31.165254237288135</v>
      </c>
    </row>
    <row r="148" spans="1:12" x14ac:dyDescent="0.3">
      <c r="A148" s="339" t="s">
        <v>633</v>
      </c>
      <c r="B148" s="62" t="s">
        <v>444</v>
      </c>
      <c r="D148" s="274">
        <f>'DIV 31-32 EARTH-SITE'!D3</f>
        <v>0</v>
      </c>
      <c r="E148" s="121">
        <f>'DIV 31-32 EARTH-SITE'!E3</f>
        <v>0</v>
      </c>
      <c r="F148" s="275">
        <f>'DIV 31-32 EARTH-SITE'!F3</f>
        <v>0</v>
      </c>
      <c r="G148" s="274">
        <f>'DIV 31-32 EARTH-SITE'!G3</f>
        <v>0</v>
      </c>
      <c r="H148" s="116">
        <f>'DIV 31-32 EARTH-SITE'!H3</f>
        <v>0</v>
      </c>
      <c r="I148" s="118"/>
      <c r="J148" s="119">
        <f t="shared" ref="J148" si="65">SUM(D148:H148)</f>
        <v>0</v>
      </c>
      <c r="K148" s="113">
        <f t="shared" si="61"/>
        <v>0</v>
      </c>
      <c r="L148" s="113">
        <f t="shared" ref="L148" si="66">J148/K$12</f>
        <v>0</v>
      </c>
    </row>
    <row r="149" spans="1:12" x14ac:dyDescent="0.3">
      <c r="A149" s="339" t="s">
        <v>635</v>
      </c>
      <c r="B149" s="62" t="s">
        <v>759</v>
      </c>
      <c r="D149" s="274">
        <f>'DIV 31-32 EARTH-SITE'!D5</f>
        <v>0</v>
      </c>
      <c r="E149" s="121">
        <f>'DIV 31-32 EARTH-SITE'!E5</f>
        <v>0</v>
      </c>
      <c r="F149" s="275">
        <f>'DIV 31-32 EARTH-SITE'!F5</f>
        <v>0</v>
      </c>
      <c r="G149" s="274">
        <f>'DIV 31-32 EARTH-SITE'!G5</f>
        <v>0</v>
      </c>
      <c r="H149" s="116">
        <v>16500</v>
      </c>
      <c r="I149" s="118"/>
      <c r="J149" s="119">
        <f t="shared" ref="J149:J150" si="67">SUM(D149:H149)</f>
        <v>16500</v>
      </c>
      <c r="K149" s="113">
        <f t="shared" si="61"/>
        <v>4.5279912184412732</v>
      </c>
      <c r="L149" s="113">
        <f>J149/K$12</f>
        <v>3.3292978208232444</v>
      </c>
    </row>
    <row r="150" spans="1:12" x14ac:dyDescent="0.3">
      <c r="A150" s="339" t="s">
        <v>636</v>
      </c>
      <c r="B150" s="62" t="s">
        <v>448</v>
      </c>
      <c r="D150" s="274">
        <f>'DIV 31-32 EARTH-SITE'!D7</f>
        <v>0</v>
      </c>
      <c r="E150" s="121">
        <f>'DIV 31-32 EARTH-SITE'!E7</f>
        <v>0</v>
      </c>
      <c r="F150" s="275">
        <f>'DIV 31-32 EARTH-SITE'!F7</f>
        <v>0</v>
      </c>
      <c r="G150" s="274">
        <f>'DIV 31-32 EARTH-SITE'!G7</f>
        <v>0</v>
      </c>
      <c r="H150" s="116">
        <v>2000</v>
      </c>
      <c r="I150" s="118"/>
      <c r="J150" s="119">
        <f t="shared" si="67"/>
        <v>2000</v>
      </c>
      <c r="K150" s="113">
        <f t="shared" si="61"/>
        <v>0.54884742041712409</v>
      </c>
      <c r="L150" s="113">
        <f>J150/K$12</f>
        <v>0.40355125100887812</v>
      </c>
    </row>
    <row r="151" spans="1:12" x14ac:dyDescent="0.3">
      <c r="A151" s="339" t="s">
        <v>637</v>
      </c>
      <c r="B151" s="62" t="s">
        <v>99</v>
      </c>
      <c r="D151" s="116">
        <f>'DIV 31-32 EARTH-SITE'!D9</f>
        <v>0</v>
      </c>
      <c r="E151" s="116">
        <f>'DIV 31-32 EARTH-SITE'!E9</f>
        <v>0</v>
      </c>
      <c r="F151" s="116">
        <f>'DIV 31-32 EARTH-SITE'!F9</f>
        <v>0</v>
      </c>
      <c r="G151" s="116">
        <f>'DIV 31-32 EARTH-SITE'!G9</f>
        <v>0</v>
      </c>
      <c r="H151" s="116">
        <v>26455</v>
      </c>
      <c r="I151" s="86"/>
      <c r="J151" s="119">
        <f t="shared" ref="J151" si="68">SUM(D151:H151)</f>
        <v>26455</v>
      </c>
      <c r="K151" s="113">
        <f t="shared" ref="K151" si="69">J151/K$8</f>
        <v>7.2598792535675081</v>
      </c>
      <c r="L151" s="113">
        <f t="shared" ref="L151" si="70">J151/K$12</f>
        <v>5.3379741727199352</v>
      </c>
    </row>
    <row r="152" spans="1:12" x14ac:dyDescent="0.3">
      <c r="A152" s="339" t="s">
        <v>638</v>
      </c>
      <c r="B152" s="62" t="s">
        <v>526</v>
      </c>
      <c r="D152" s="116">
        <v>23000</v>
      </c>
      <c r="E152" s="116">
        <f>'DIV 31-32 EARTH-SITE'!E10</f>
        <v>0</v>
      </c>
      <c r="F152" s="116">
        <f>'DIV 31-32 EARTH-SITE'!F10</f>
        <v>0</v>
      </c>
      <c r="G152" s="116">
        <f>'DIV 31-32 EARTH-SITE'!G10</f>
        <v>0</v>
      </c>
      <c r="H152" s="116">
        <f>'DIV 31-32 EARTH-SITE'!H10</f>
        <v>0</v>
      </c>
      <c r="I152" s="118"/>
      <c r="J152" s="119">
        <f t="shared" ref="J152" si="71">SUM(D152:H152)</f>
        <v>23000</v>
      </c>
      <c r="K152" s="113">
        <f>J152/K$8</f>
        <v>6.3117453347969263</v>
      </c>
      <c r="L152" s="113">
        <f t="shared" ref="L152" si="72">J152/K$12</f>
        <v>4.6408393866020985</v>
      </c>
    </row>
    <row r="153" spans="1:12" hidden="1" x14ac:dyDescent="0.3">
      <c r="A153" s="339" t="s">
        <v>640</v>
      </c>
      <c r="B153" s="62" t="s">
        <v>452</v>
      </c>
      <c r="D153" s="116">
        <f>'DIV 31-32 EARTH-SITE'!D11</f>
        <v>0</v>
      </c>
      <c r="E153" s="116">
        <f>'DIV 31-32 EARTH-SITE'!E11</f>
        <v>0</v>
      </c>
      <c r="F153" s="116">
        <f>'DIV 31-32 EARTH-SITE'!F11</f>
        <v>0</v>
      </c>
      <c r="G153" s="116">
        <f>'DIV 31-32 EARTH-SITE'!G11</f>
        <v>0</v>
      </c>
      <c r="H153" s="116">
        <f>'DIV 31-32 EARTH-SITE'!H11</f>
        <v>0</v>
      </c>
      <c r="I153" s="118"/>
      <c r="J153" s="119">
        <f t="shared" ref="J153:J154" si="73">SUM(D153:H153)</f>
        <v>0</v>
      </c>
      <c r="K153" s="113">
        <f t="shared" ref="K153:K154" si="74">J153/K$8</f>
        <v>0</v>
      </c>
      <c r="L153" s="113">
        <f t="shared" ref="L153:L154" si="75">J153/K$12</f>
        <v>0</v>
      </c>
    </row>
    <row r="154" spans="1:12" x14ac:dyDescent="0.3">
      <c r="A154" s="338" t="s">
        <v>639</v>
      </c>
      <c r="B154" s="62" t="s">
        <v>760</v>
      </c>
      <c r="D154" s="116">
        <v>12250</v>
      </c>
      <c r="E154" s="116">
        <f>'DIV 31-32 EARTH-SITE'!E12</f>
        <v>0</v>
      </c>
      <c r="F154" s="116">
        <f>'DIV 31-32 EARTH-SITE'!F12</f>
        <v>0</v>
      </c>
      <c r="G154" s="116">
        <f>'DIV 31-32 EARTH-SITE'!G12</f>
        <v>0</v>
      </c>
      <c r="H154" s="116">
        <f>'DIV 31-32 EARTH-SITE'!H12</f>
        <v>0</v>
      </c>
      <c r="I154" s="118"/>
      <c r="J154" s="119">
        <f t="shared" si="73"/>
        <v>12250</v>
      </c>
      <c r="K154" s="113">
        <f t="shared" si="74"/>
        <v>3.3616904500548848</v>
      </c>
      <c r="L154" s="113">
        <f t="shared" si="75"/>
        <v>2.4717514124293785</v>
      </c>
    </row>
    <row r="155" spans="1:12" hidden="1" x14ac:dyDescent="0.3">
      <c r="A155" s="339" t="s">
        <v>641</v>
      </c>
      <c r="B155" s="62" t="s">
        <v>453</v>
      </c>
      <c r="D155" s="116">
        <f>'DIV 31-32 EARTH-SITE'!D13</f>
        <v>0</v>
      </c>
      <c r="E155" s="116">
        <f>'DIV 31-32 EARTH-SITE'!E13</f>
        <v>0</v>
      </c>
      <c r="F155" s="116">
        <f>'DIV 31-32 EARTH-SITE'!F13</f>
        <v>0</v>
      </c>
      <c r="G155" s="116">
        <f>'DIV 31-32 EARTH-SITE'!G13</f>
        <v>0</v>
      </c>
      <c r="H155" s="116">
        <f>'DIV 31-32 EARTH-SITE'!H13</f>
        <v>0</v>
      </c>
      <c r="I155" s="118"/>
      <c r="J155" s="119">
        <f t="shared" ref="J155:J161" si="76">SUM(D155:H155)</f>
        <v>0</v>
      </c>
      <c r="K155" s="113">
        <f>J155/K$8</f>
        <v>0</v>
      </c>
      <c r="L155" s="113">
        <f t="shared" ref="L155:L161" si="77">J155/K$12</f>
        <v>0</v>
      </c>
    </row>
    <row r="156" spans="1:12" x14ac:dyDescent="0.3">
      <c r="A156" s="339" t="s">
        <v>642</v>
      </c>
      <c r="B156" s="62" t="s">
        <v>761</v>
      </c>
      <c r="D156" s="116">
        <v>20000</v>
      </c>
      <c r="E156" s="116">
        <f>'DIV 31-32 EARTH-SITE'!E14</f>
        <v>0</v>
      </c>
      <c r="F156" s="116">
        <f>'DIV 31-32 EARTH-SITE'!F14</f>
        <v>0</v>
      </c>
      <c r="G156" s="116">
        <f>'DIV 31-32 EARTH-SITE'!G14</f>
        <v>0</v>
      </c>
      <c r="H156" s="116">
        <f>'DIV 31-32 EARTH-SITE'!H14</f>
        <v>0</v>
      </c>
      <c r="I156" s="118"/>
      <c r="J156" s="119">
        <f t="shared" si="76"/>
        <v>20000</v>
      </c>
      <c r="K156" s="113">
        <f>J156/K$8</f>
        <v>5.48847420417124</v>
      </c>
      <c r="L156" s="113">
        <f t="shared" si="77"/>
        <v>4.0355125100887816</v>
      </c>
    </row>
    <row r="157" spans="1:12" x14ac:dyDescent="0.3">
      <c r="A157" s="88">
        <v>32.392000000000003</v>
      </c>
      <c r="B157" s="62" t="s">
        <v>762</v>
      </c>
      <c r="D157" s="116">
        <f>'DIV 31-32 EARTH-SITE'!D15</f>
        <v>0</v>
      </c>
      <c r="E157" s="116">
        <f>'DIV 31-32 EARTH-SITE'!E15</f>
        <v>0</v>
      </c>
      <c r="F157" s="116">
        <f>'DIV 31-32 EARTH-SITE'!F15</f>
        <v>0</v>
      </c>
      <c r="G157" s="116">
        <f>'DIV 31-32 EARTH-SITE'!G15</f>
        <v>0</v>
      </c>
      <c r="H157" s="116">
        <f>'DIV 31-32 EARTH-SITE'!H15</f>
        <v>0</v>
      </c>
      <c r="I157" s="118"/>
      <c r="J157" s="119">
        <f t="shared" ref="J157:J158" si="78">SUM(D157:H157)</f>
        <v>0</v>
      </c>
      <c r="K157" s="113">
        <f t="shared" ref="K157:K158" si="79">J157/K$8</f>
        <v>0</v>
      </c>
      <c r="L157" s="113">
        <f t="shared" ref="L157:L158" si="80">J157/K$12</f>
        <v>0</v>
      </c>
    </row>
    <row r="158" spans="1:12" x14ac:dyDescent="0.3">
      <c r="A158" s="88">
        <v>32.393999999999998</v>
      </c>
      <c r="B158" s="62" t="s">
        <v>528</v>
      </c>
      <c r="D158" s="116">
        <f>'DIV 31-32 EARTH-SITE'!D16</f>
        <v>0</v>
      </c>
      <c r="E158" s="116">
        <f>'DIV 31-32 EARTH-SITE'!E16</f>
        <v>0</v>
      </c>
      <c r="F158" s="116">
        <f>'DIV 31-32 EARTH-SITE'!F16</f>
        <v>0</v>
      </c>
      <c r="G158" s="116">
        <f>'DIV 31-32 EARTH-SITE'!G16</f>
        <v>0</v>
      </c>
      <c r="H158" s="116">
        <f>'DIV 31-32 EARTH-SITE'!H16</f>
        <v>0</v>
      </c>
      <c r="I158" s="118"/>
      <c r="J158" s="119">
        <f t="shared" si="78"/>
        <v>0</v>
      </c>
      <c r="K158" s="113">
        <f t="shared" si="79"/>
        <v>0</v>
      </c>
      <c r="L158" s="113">
        <f t="shared" si="80"/>
        <v>0</v>
      </c>
    </row>
    <row r="159" spans="1:12" x14ac:dyDescent="0.3">
      <c r="A159" s="88">
        <v>32.802999999999997</v>
      </c>
      <c r="B159" s="62" t="s">
        <v>763</v>
      </c>
      <c r="D159" s="116">
        <v>4250</v>
      </c>
      <c r="E159" s="116">
        <f>'DIV 31-32 EARTH-SITE'!E17</f>
        <v>0</v>
      </c>
      <c r="F159" s="116">
        <f>'DIV 31-32 EARTH-SITE'!F17</f>
        <v>0</v>
      </c>
      <c r="G159" s="116">
        <f>'DIV 31-32 EARTH-SITE'!G17</f>
        <v>0</v>
      </c>
      <c r="H159" s="116">
        <f>'DIV 31-32 EARTH-SITE'!H17</f>
        <v>0</v>
      </c>
      <c r="I159" s="118"/>
      <c r="J159" s="119">
        <f>SUM(D159:H159)</f>
        <v>4250</v>
      </c>
      <c r="K159" s="113">
        <f>J159/K$8</f>
        <v>1.1663007683863886</v>
      </c>
      <c r="L159" s="113">
        <f t="shared" si="77"/>
        <v>0.85754640839386598</v>
      </c>
    </row>
    <row r="160" spans="1:12" x14ac:dyDescent="0.3">
      <c r="A160" s="88">
        <v>32.923999999999999</v>
      </c>
      <c r="B160" s="62" t="s">
        <v>821</v>
      </c>
      <c r="D160" s="116">
        <v>10000</v>
      </c>
      <c r="E160" s="116">
        <f>'DIV 31-32 EARTH-SITE'!E18</f>
        <v>0</v>
      </c>
      <c r="F160" s="116">
        <f>'DIV 31-32 EARTH-SITE'!F18</f>
        <v>0</v>
      </c>
      <c r="G160" s="116">
        <f>'DIV 31-32 EARTH-SITE'!G18</f>
        <v>0</v>
      </c>
      <c r="H160" s="116">
        <f>'DIV 31-32 EARTH-SITE'!H18</f>
        <v>0</v>
      </c>
      <c r="I160" s="118"/>
      <c r="J160" s="119">
        <f>SUM(D160:H160)</f>
        <v>10000</v>
      </c>
      <c r="K160" s="113">
        <f t="shared" ref="K160" si="81">J160/K$8</f>
        <v>2.74423710208562</v>
      </c>
      <c r="L160" s="113">
        <f t="shared" ref="L160" si="82">J160/K$12</f>
        <v>2.0177562550443908</v>
      </c>
    </row>
    <row r="161" spans="1:12" x14ac:dyDescent="0.3">
      <c r="A161" s="88">
        <v>32.930999999999997</v>
      </c>
      <c r="B161" s="62" t="s">
        <v>764</v>
      </c>
      <c r="D161" s="116">
        <v>40000</v>
      </c>
      <c r="E161" s="116">
        <f>'DIV 31-32 EARTH-SITE'!E19</f>
        <v>0</v>
      </c>
      <c r="F161" s="116">
        <f>'DIV 31-32 EARTH-SITE'!F19</f>
        <v>0</v>
      </c>
      <c r="G161" s="116">
        <f>'DIV 31-32 EARTH-SITE'!G19</f>
        <v>0</v>
      </c>
      <c r="H161" s="116">
        <f>'DIV 31-32 EARTH-SITE'!H19</f>
        <v>0</v>
      </c>
      <c r="I161" s="118"/>
      <c r="J161" s="119">
        <f t="shared" si="76"/>
        <v>40000</v>
      </c>
      <c r="K161" s="113">
        <f>J161/K$8</f>
        <v>10.97694840834248</v>
      </c>
      <c r="L161" s="113">
        <f t="shared" si="77"/>
        <v>8.0710250201775633</v>
      </c>
    </row>
    <row r="162" spans="1:12" x14ac:dyDescent="0.3">
      <c r="A162" s="195">
        <v>33</v>
      </c>
      <c r="B162" s="196" t="s">
        <v>456</v>
      </c>
      <c r="C162" s="196"/>
      <c r="D162" s="197"/>
      <c r="E162" s="545"/>
      <c r="F162" s="545"/>
      <c r="G162" s="197"/>
      <c r="H162" s="549" t="s">
        <v>11</v>
      </c>
      <c r="I162" s="552"/>
      <c r="J162" s="205">
        <f>SUM(J163:J165)</f>
        <v>22465</v>
      </c>
      <c r="K162" s="202">
        <f>J162/K$8</f>
        <v>6.1649286498353462</v>
      </c>
      <c r="L162" s="203">
        <f>J162/K$12</f>
        <v>4.5328894269572233</v>
      </c>
    </row>
    <row r="163" spans="1:12" x14ac:dyDescent="0.3">
      <c r="A163" s="338" t="s">
        <v>643</v>
      </c>
      <c r="B163" s="62" t="s">
        <v>501</v>
      </c>
      <c r="D163" s="274">
        <f>'DIV 33 UTILITIES'!D3</f>
        <v>0</v>
      </c>
      <c r="E163" s="121">
        <f>'DIV 33 UTILITIES'!E3</f>
        <v>0</v>
      </c>
      <c r="F163" s="275">
        <f>'DIV 33 UTILITIES'!F3</f>
        <v>0</v>
      </c>
      <c r="G163" s="274">
        <f>'DIV 33 UTILITIES'!G3</f>
        <v>0</v>
      </c>
      <c r="H163" s="116">
        <v>9500</v>
      </c>
      <c r="I163" s="118"/>
      <c r="J163" s="119">
        <f t="shared" ref="J163" si="83">SUM(D163:H163)</f>
        <v>9500</v>
      </c>
      <c r="K163" s="113">
        <f>J163/K$8</f>
        <v>2.6070252469813391</v>
      </c>
      <c r="L163" s="113">
        <f t="shared" ref="L163" si="84">J163/K$12</f>
        <v>1.9168684422921711</v>
      </c>
    </row>
    <row r="164" spans="1:12" x14ac:dyDescent="0.3">
      <c r="A164" s="338" t="s">
        <v>644</v>
      </c>
      <c r="B164" s="62" t="s">
        <v>530</v>
      </c>
      <c r="D164" s="274">
        <v>12965</v>
      </c>
      <c r="E164" s="121">
        <f>'DIV 33 UTILITIES'!E4</f>
        <v>0</v>
      </c>
      <c r="F164" s="275">
        <f>'DIV 33 UTILITIES'!F4</f>
        <v>0</v>
      </c>
      <c r="G164" s="274">
        <f>'DIV 33 UTILITIES'!G4</f>
        <v>0</v>
      </c>
      <c r="H164" s="116">
        <f>'DIV 33 UTILITIES'!H4</f>
        <v>0</v>
      </c>
      <c r="I164" s="118"/>
      <c r="J164" s="119">
        <f t="shared" ref="J164" si="85">SUM(D164:H164)</f>
        <v>12965</v>
      </c>
      <c r="K164" s="113">
        <f t="shared" ref="K164" si="86">J164/K$8</f>
        <v>3.5579034028540066</v>
      </c>
      <c r="L164" s="113">
        <f t="shared" ref="L164" si="87">J164/K$12</f>
        <v>2.6160209846650524</v>
      </c>
    </row>
    <row r="165" spans="1:12" x14ac:dyDescent="0.3">
      <c r="A165" s="338" t="s">
        <v>645</v>
      </c>
      <c r="B165" s="62" t="s">
        <v>458</v>
      </c>
      <c r="D165" s="274">
        <f>'DIV 33 UTILITIES'!D5</f>
        <v>0</v>
      </c>
      <c r="E165" s="121">
        <f>'DIV 33 UTILITIES'!E5</f>
        <v>0</v>
      </c>
      <c r="F165" s="275">
        <f>'DIV 33 UTILITIES'!F5</f>
        <v>0</v>
      </c>
      <c r="G165" s="274">
        <f>'DIV 33 UTILITIES'!G5</f>
        <v>0</v>
      </c>
      <c r="H165" s="116">
        <f>'DIV 33 UTILITIES'!H5</f>
        <v>0</v>
      </c>
      <c r="I165" s="118"/>
      <c r="J165" s="119">
        <f t="shared" ref="J165" si="88">SUM(D165:H165)</f>
        <v>0</v>
      </c>
      <c r="K165" s="113">
        <f>J165/K$8</f>
        <v>0</v>
      </c>
      <c r="L165" s="113">
        <f t="shared" ref="L165" si="89">J165/K$12</f>
        <v>0</v>
      </c>
    </row>
    <row r="166" spans="1:12" x14ac:dyDescent="0.3">
      <c r="A166" s="195">
        <v>50</v>
      </c>
      <c r="B166" s="196" t="s">
        <v>459</v>
      </c>
      <c r="C166" s="196"/>
      <c r="D166" s="197"/>
      <c r="E166" s="545"/>
      <c r="F166" s="545"/>
      <c r="G166" s="198"/>
      <c r="H166" s="549" t="s">
        <v>11</v>
      </c>
      <c r="I166" s="552"/>
      <c r="J166" s="205">
        <f>SUM(J167:J168)</f>
        <v>35000</v>
      </c>
      <c r="K166" s="202">
        <f>J166/K$8</f>
        <v>9.60482985729967</v>
      </c>
      <c r="L166" s="203">
        <f>J166/K$12</f>
        <v>7.0621468926553677</v>
      </c>
    </row>
    <row r="167" spans="1:12" x14ac:dyDescent="0.3">
      <c r="A167" s="339" t="s">
        <v>646</v>
      </c>
      <c r="B167" s="62" t="s">
        <v>460</v>
      </c>
      <c r="C167" s="85">
        <v>0.02</v>
      </c>
      <c r="D167" s="86">
        <v>35000</v>
      </c>
      <c r="E167" s="87"/>
      <c r="F167" s="87"/>
      <c r="G167" s="87"/>
      <c r="H167" s="87"/>
      <c r="I167" s="87"/>
      <c r="J167" s="119">
        <f t="shared" ref="J167" si="90">SUM(D167:H167)</f>
        <v>35000</v>
      </c>
      <c r="K167" s="113">
        <f>J167/K$8</f>
        <v>9.60482985729967</v>
      </c>
      <c r="L167" s="113">
        <f t="shared" ref="L167" si="91">J167/K$12</f>
        <v>7.0621468926553677</v>
      </c>
    </row>
    <row r="168" spans="1:12" x14ac:dyDescent="0.3">
      <c r="A168" s="339" t="s">
        <v>647</v>
      </c>
      <c r="B168" s="62" t="s">
        <v>461</v>
      </c>
      <c r="C168" s="85"/>
      <c r="D168" s="86"/>
      <c r="E168" s="87"/>
      <c r="F168" s="87"/>
      <c r="G168" s="87"/>
      <c r="H168" s="87"/>
      <c r="I168" s="87"/>
      <c r="J168" s="119">
        <f t="shared" ref="J168" si="92">SUM(D168:H168)</f>
        <v>0</v>
      </c>
      <c r="K168" s="113">
        <f>J168/K$8</f>
        <v>0</v>
      </c>
      <c r="L168" s="113">
        <f t="shared" ref="L168" si="93">J168/K$12</f>
        <v>0</v>
      </c>
    </row>
    <row r="169" spans="1:12" x14ac:dyDescent="0.3">
      <c r="A169" s="207"/>
      <c r="B169" s="208" t="s">
        <v>11</v>
      </c>
      <c r="C169" s="209"/>
      <c r="D169" s="210">
        <f>SUM(D16:D168)</f>
        <v>533138.74600000004</v>
      </c>
      <c r="E169" s="210">
        <f>SUM(E16:E168)</f>
        <v>81330</v>
      </c>
      <c r="F169" s="210">
        <f>SUM(F16:F168)</f>
        <v>240659.7592</v>
      </c>
      <c r="G169" s="210">
        <f>SUM(G16:G168)</f>
        <v>44658.54</v>
      </c>
      <c r="H169" s="210">
        <f>SUM(H16:H168)</f>
        <v>711436.75</v>
      </c>
      <c r="I169" s="211"/>
      <c r="J169" s="212">
        <f>L190</f>
        <v>1852907.36448</v>
      </c>
      <c r="K169" s="213">
        <f>J169/K$8</f>
        <v>508.48171363336991</v>
      </c>
      <c r="L169" s="214">
        <f>J169/K$12</f>
        <v>373.87154246973364</v>
      </c>
    </row>
    <row r="170" spans="1:12" x14ac:dyDescent="0.3">
      <c r="A170" s="60"/>
      <c r="B170" s="111"/>
      <c r="C170" s="111"/>
      <c r="E170" s="121"/>
      <c r="F170" s="122"/>
      <c r="G170" s="119"/>
      <c r="H170" s="86"/>
      <c r="I170" s="118"/>
      <c r="J170" s="125"/>
      <c r="K170" s="126"/>
      <c r="L170" s="126"/>
    </row>
    <row r="171" spans="1:12" x14ac:dyDescent="0.3">
      <c r="A171" s="127" t="s">
        <v>473</v>
      </c>
      <c r="B171" s="67"/>
      <c r="C171" s="67"/>
      <c r="D171" s="68"/>
      <c r="E171" s="69"/>
      <c r="F171" s="70"/>
      <c r="G171" s="71"/>
      <c r="H171" s="128"/>
      <c r="I171" s="129"/>
      <c r="J171" s="71"/>
      <c r="K171" s="66"/>
      <c r="L171" s="66"/>
    </row>
    <row r="172" spans="1:12" x14ac:dyDescent="0.3">
      <c r="A172" s="127" t="s">
        <v>33</v>
      </c>
      <c r="B172" s="67"/>
      <c r="C172" s="67"/>
      <c r="D172" s="68"/>
      <c r="E172" s="69"/>
      <c r="F172" s="70"/>
      <c r="G172" s="71"/>
      <c r="H172" s="63"/>
      <c r="I172" s="64"/>
      <c r="J172" s="65"/>
      <c r="K172" s="66"/>
      <c r="L172" s="66"/>
    </row>
    <row r="173" spans="1:12" x14ac:dyDescent="0.3">
      <c r="A173" s="81" t="s">
        <v>15</v>
      </c>
      <c r="B173" s="81" t="str">
        <f>A4</f>
        <v>Schachne Residence</v>
      </c>
      <c r="C173" s="81"/>
      <c r="D173" s="83"/>
      <c r="E173" s="84"/>
      <c r="F173" s="130"/>
      <c r="G173" s="131"/>
      <c r="H173" s="131"/>
      <c r="I173" s="132"/>
      <c r="J173" s="133" t="str">
        <f>I6</f>
        <v>LOWER LEVEL</v>
      </c>
      <c r="K173" s="84">
        <f>K6</f>
        <v>1205</v>
      </c>
      <c r="L173" s="134"/>
    </row>
    <row r="174" spans="1:12" x14ac:dyDescent="0.3">
      <c r="A174" s="81" t="s">
        <v>34</v>
      </c>
      <c r="B174" s="167" t="str">
        <f>B8</f>
        <v>13651 Cuming Street</v>
      </c>
      <c r="C174" s="81"/>
      <c r="D174" s="83"/>
      <c r="E174" s="84"/>
      <c r="F174" s="130"/>
      <c r="G174" s="131"/>
      <c r="H174" s="131"/>
      <c r="I174" s="132"/>
      <c r="J174" s="133" t="str">
        <f>J7</f>
        <v>MAIN LEVEL</v>
      </c>
      <c r="K174" s="84">
        <f>K7</f>
        <v>2439</v>
      </c>
      <c r="L174" s="134"/>
    </row>
    <row r="175" spans="1:12" x14ac:dyDescent="0.3">
      <c r="A175" s="137" t="s">
        <v>35</v>
      </c>
      <c r="B175" s="137">
        <f>B9</f>
        <v>45716</v>
      </c>
      <c r="C175" s="81"/>
      <c r="D175" s="83"/>
      <c r="E175" s="84"/>
      <c r="F175" s="130"/>
      <c r="G175" s="131"/>
      <c r="H175" s="131"/>
      <c r="I175" s="132"/>
      <c r="J175" s="133"/>
      <c r="K175" s="84"/>
      <c r="L175" s="134"/>
    </row>
    <row r="176" spans="1:12" x14ac:dyDescent="0.3">
      <c r="A176" s="167" t="s">
        <v>474</v>
      </c>
      <c r="B176" s="137" t="str">
        <f>B10</f>
        <v>Lot #144</v>
      </c>
      <c r="C176" s="81"/>
      <c r="D176" s="83"/>
      <c r="E176" s="84"/>
      <c r="F176" s="130"/>
      <c r="G176" s="131"/>
      <c r="H176" s="131"/>
      <c r="I176" s="132"/>
      <c r="J176" s="133" t="str">
        <f>J8</f>
        <v>TOTAL FINISHED SQUARE FEET</v>
      </c>
      <c r="K176" s="84">
        <f>K8</f>
        <v>3644</v>
      </c>
      <c r="L176" s="134"/>
    </row>
    <row r="177" spans="1:14" x14ac:dyDescent="0.3">
      <c r="A177" s="82"/>
      <c r="B177" s="82"/>
      <c r="C177" s="81"/>
      <c r="D177" s="83"/>
      <c r="E177" s="84"/>
      <c r="F177" s="130"/>
      <c r="G177" s="131"/>
      <c r="H177" s="131"/>
      <c r="I177" s="132"/>
      <c r="J177" s="133" t="str">
        <f>J9</f>
        <v>COVERED PATIO</v>
      </c>
      <c r="K177" s="84">
        <f>K9</f>
        <v>230</v>
      </c>
      <c r="L177" s="134"/>
    </row>
    <row r="178" spans="1:14" x14ac:dyDescent="0.3">
      <c r="A178" s="547"/>
      <c r="B178" s="547"/>
      <c r="C178" s="81"/>
      <c r="D178" s="83"/>
      <c r="E178" s="84"/>
      <c r="F178" s="130"/>
      <c r="G178" s="135"/>
      <c r="H178" s="136"/>
      <c r="I178" s="132"/>
      <c r="J178" s="133" t="str">
        <f>J12</f>
        <v>TOTAL SF UNDER ROOF (including patio)</v>
      </c>
      <c r="K178" s="84">
        <f>K12</f>
        <v>4956</v>
      </c>
      <c r="L178" s="134"/>
    </row>
    <row r="179" spans="1:14" x14ac:dyDescent="0.3">
      <c r="A179" s="547"/>
      <c r="B179" s="547"/>
      <c r="C179" s="81"/>
      <c r="D179" s="83"/>
      <c r="E179" s="84"/>
      <c r="F179" s="130"/>
      <c r="G179" s="135"/>
      <c r="H179" s="136"/>
      <c r="I179" s="132"/>
      <c r="J179" s="133" t="str">
        <f>J10</f>
        <v>3-CAR GARAGE</v>
      </c>
      <c r="K179" s="84">
        <f>K10</f>
        <v>1082</v>
      </c>
      <c r="L179" s="134"/>
    </row>
    <row r="180" spans="1:14" x14ac:dyDescent="0.3">
      <c r="A180" s="62"/>
      <c r="C180" s="137"/>
      <c r="D180" s="83"/>
      <c r="E180" s="84"/>
      <c r="F180" s="130"/>
      <c r="G180" s="135" t="s">
        <v>67</v>
      </c>
      <c r="H180" s="136"/>
      <c r="I180" s="132"/>
      <c r="J180" s="133" t="str">
        <f>J11</f>
        <v>LOWER UNFINISHED</v>
      </c>
      <c r="K180" s="134">
        <f>K11</f>
        <v>0</v>
      </c>
      <c r="L180" s="134"/>
    </row>
    <row r="181" spans="1:14" x14ac:dyDescent="0.3">
      <c r="A181" s="168" t="s">
        <v>67</v>
      </c>
      <c r="B181" s="169"/>
      <c r="C181" s="74"/>
      <c r="D181" s="170"/>
      <c r="E181" s="72"/>
      <c r="F181" s="171" t="s">
        <v>36</v>
      </c>
      <c r="G181" s="75"/>
      <c r="H181" s="72"/>
      <c r="I181" s="73"/>
      <c r="J181" s="72"/>
      <c r="K181" s="172"/>
      <c r="L181" s="172"/>
    </row>
    <row r="182" spans="1:14" x14ac:dyDescent="0.3">
      <c r="A182" s="60"/>
      <c r="D182" s="138" t="s">
        <v>37</v>
      </c>
      <c r="E182" s="139" t="s">
        <v>38</v>
      </c>
      <c r="F182" s="120" t="s">
        <v>11</v>
      </c>
      <c r="G182" s="119"/>
      <c r="H182" s="87" t="s">
        <v>39</v>
      </c>
      <c r="I182" s="124"/>
      <c r="J182" s="119"/>
      <c r="K182" s="126" t="s">
        <v>40</v>
      </c>
      <c r="L182" s="126" t="s">
        <v>41</v>
      </c>
    </row>
    <row r="183" spans="1:14" x14ac:dyDescent="0.3">
      <c r="A183" s="60"/>
      <c r="B183" s="140" t="s">
        <v>42</v>
      </c>
      <c r="C183" s="140"/>
      <c r="D183" s="192">
        <f>SUM(D15:D168)</f>
        <v>533138.74600000004</v>
      </c>
      <c r="E183" s="141">
        <v>0</v>
      </c>
      <c r="F183" s="143">
        <f t="shared" ref="F183:F188" si="94">D183*E183</f>
        <v>0</v>
      </c>
      <c r="G183" s="119"/>
      <c r="H183" s="87" t="s">
        <v>43</v>
      </c>
      <c r="I183" s="124"/>
      <c r="J183" s="125">
        <f t="shared" ref="J183:J188" si="95">D183</f>
        <v>533138.74600000004</v>
      </c>
      <c r="K183" s="142">
        <v>0</v>
      </c>
      <c r="L183" s="121">
        <f t="shared" ref="L183:L188" si="96">K183*J183</f>
        <v>0</v>
      </c>
    </row>
    <row r="184" spans="1:14" x14ac:dyDescent="0.3">
      <c r="B184" s="140" t="s">
        <v>3</v>
      </c>
      <c r="C184" s="140"/>
      <c r="D184" s="192">
        <f>SUM(E15:E168)</f>
        <v>81330</v>
      </c>
      <c r="E184" s="141">
        <v>0</v>
      </c>
      <c r="F184" s="143">
        <f t="shared" si="94"/>
        <v>0</v>
      </c>
      <c r="G184" s="119"/>
      <c r="H184" s="87" t="s">
        <v>3</v>
      </c>
      <c r="I184" s="124"/>
      <c r="J184" s="125">
        <f t="shared" si="95"/>
        <v>81330</v>
      </c>
      <c r="K184" s="142">
        <v>0</v>
      </c>
      <c r="L184" s="121">
        <f t="shared" si="96"/>
        <v>0</v>
      </c>
    </row>
    <row r="185" spans="1:14" x14ac:dyDescent="0.3">
      <c r="B185" s="140" t="s">
        <v>4</v>
      </c>
      <c r="C185" s="140"/>
      <c r="D185" s="192">
        <f>SUM(F15:F168)</f>
        <v>240659.7592</v>
      </c>
      <c r="E185" s="141">
        <v>0</v>
      </c>
      <c r="F185" s="143">
        <f t="shared" si="94"/>
        <v>0</v>
      </c>
      <c r="G185" s="119"/>
      <c r="H185" s="87" t="s">
        <v>4</v>
      </c>
      <c r="I185" s="124"/>
      <c r="J185" s="125">
        <f t="shared" si="95"/>
        <v>240659.7592</v>
      </c>
      <c r="K185" s="142">
        <f>K184</f>
        <v>0</v>
      </c>
      <c r="L185" s="121">
        <f t="shared" si="96"/>
        <v>0</v>
      </c>
    </row>
    <row r="186" spans="1:14" x14ac:dyDescent="0.3">
      <c r="B186" s="140" t="s">
        <v>5</v>
      </c>
      <c r="C186" s="140"/>
      <c r="D186" s="192">
        <f>SUM(G15:G168)</f>
        <v>44658.54</v>
      </c>
      <c r="E186" s="141">
        <v>0</v>
      </c>
      <c r="F186" s="143">
        <f t="shared" si="94"/>
        <v>0</v>
      </c>
      <c r="G186" s="119"/>
      <c r="H186" s="87" t="s">
        <v>5</v>
      </c>
      <c r="I186" s="124"/>
      <c r="J186" s="125">
        <f t="shared" si="95"/>
        <v>44658.54</v>
      </c>
      <c r="K186" s="142">
        <f>K185</f>
        <v>0</v>
      </c>
      <c r="L186" s="121">
        <f t="shared" si="96"/>
        <v>0</v>
      </c>
    </row>
    <row r="187" spans="1:14" x14ac:dyDescent="0.3">
      <c r="B187" s="140" t="s">
        <v>6</v>
      </c>
      <c r="C187" s="140"/>
      <c r="D187" s="192">
        <f>SUM(H15:H168)</f>
        <v>711436.75</v>
      </c>
      <c r="E187" s="141">
        <v>0</v>
      </c>
      <c r="F187" s="143">
        <f t="shared" si="94"/>
        <v>0</v>
      </c>
      <c r="G187" s="119"/>
      <c r="H187" s="87" t="s">
        <v>44</v>
      </c>
      <c r="I187" s="124"/>
      <c r="J187" s="125">
        <f t="shared" si="95"/>
        <v>711436.75</v>
      </c>
      <c r="K187" s="142">
        <f>K186</f>
        <v>0</v>
      </c>
      <c r="L187" s="121">
        <f t="shared" si="96"/>
        <v>0</v>
      </c>
    </row>
    <row r="188" spans="1:14" ht="17.25" thickBot="1" x14ac:dyDescent="0.35">
      <c r="A188" s="173"/>
      <c r="B188" s="174" t="s">
        <v>472</v>
      </c>
      <c r="C188" s="174"/>
      <c r="D188" s="193">
        <v>0</v>
      </c>
      <c r="E188" s="175"/>
      <c r="F188" s="143">
        <f t="shared" si="94"/>
        <v>0</v>
      </c>
      <c r="G188" s="176"/>
      <c r="H188" s="174" t="s">
        <v>186</v>
      </c>
      <c r="I188" s="177"/>
      <c r="J188" s="125">
        <f t="shared" si="95"/>
        <v>0</v>
      </c>
      <c r="K188" s="178">
        <f>K187</f>
        <v>0</v>
      </c>
      <c r="L188" s="121">
        <f t="shared" si="96"/>
        <v>0</v>
      </c>
      <c r="N188" s="145"/>
    </row>
    <row r="189" spans="1:14" ht="17.25" thickBot="1" x14ac:dyDescent="0.35">
      <c r="E189" s="144" t="s">
        <v>11</v>
      </c>
      <c r="F189" s="191">
        <f>SUM(F183:F188)</f>
        <v>0</v>
      </c>
      <c r="G189" s="551" t="s">
        <v>187</v>
      </c>
      <c r="H189" s="551"/>
      <c r="I189" s="124"/>
      <c r="J189" s="76">
        <f>SUM(J183:J188)</f>
        <v>1611223.7952000001</v>
      </c>
      <c r="K189" s="126"/>
      <c r="L189" s="77">
        <f>SUM(L183:L188)</f>
        <v>0</v>
      </c>
    </row>
    <row r="190" spans="1:14" x14ac:dyDescent="0.3">
      <c r="E190" s="121"/>
      <c r="F190" s="122"/>
      <c r="I190" s="146"/>
      <c r="K190" s="166" t="s">
        <v>45</v>
      </c>
      <c r="L190" s="165">
        <f>L200</f>
        <v>1852907.36448</v>
      </c>
    </row>
    <row r="191" spans="1:14" ht="15" customHeight="1" x14ac:dyDescent="0.3">
      <c r="E191" s="121"/>
      <c r="F191" s="122"/>
      <c r="I191" s="146"/>
      <c r="K191" s="147"/>
      <c r="L191" s="148" t="s">
        <v>13</v>
      </c>
    </row>
    <row r="192" spans="1:14" x14ac:dyDescent="0.3">
      <c r="A192" s="548" t="s">
        <v>46</v>
      </c>
      <c r="B192" s="548"/>
      <c r="C192" s="548"/>
      <c r="D192" s="548"/>
      <c r="E192" s="548"/>
      <c r="F192" s="548"/>
      <c r="G192" s="548"/>
      <c r="H192" s="548"/>
      <c r="I192" s="548"/>
      <c r="J192" s="548"/>
      <c r="K192" s="548"/>
      <c r="L192" s="548"/>
    </row>
    <row r="193" spans="1:12" x14ac:dyDescent="0.3">
      <c r="B193" s="111" t="s">
        <v>47</v>
      </c>
      <c r="C193" s="111"/>
      <c r="E193" s="121"/>
      <c r="F193" s="122"/>
      <c r="G193" s="149" t="s">
        <v>48</v>
      </c>
      <c r="H193" s="86"/>
      <c r="I193" s="118"/>
      <c r="J193" s="119"/>
      <c r="K193" s="126"/>
      <c r="L193" s="126"/>
    </row>
    <row r="194" spans="1:12" x14ac:dyDescent="0.3">
      <c r="A194" s="60"/>
      <c r="B194" s="180" t="s">
        <v>49</v>
      </c>
      <c r="C194" s="180"/>
      <c r="D194" s="119">
        <f>J189</f>
        <v>1611223.7952000001</v>
      </c>
      <c r="E194" s="121"/>
      <c r="G194" s="180" t="s">
        <v>49</v>
      </c>
      <c r="K194" s="121">
        <f>D194</f>
        <v>1611223.7952000001</v>
      </c>
      <c r="L194" s="104"/>
    </row>
    <row r="195" spans="1:12" ht="17.25" thickBot="1" x14ac:dyDescent="0.35">
      <c r="A195" s="60"/>
      <c r="B195" s="180" t="s">
        <v>50</v>
      </c>
      <c r="C195" s="180"/>
      <c r="D195" s="119"/>
      <c r="E195" s="121"/>
      <c r="G195" s="180" t="s">
        <v>50</v>
      </c>
      <c r="K195" s="121">
        <f>D195</f>
        <v>0</v>
      </c>
      <c r="L195" s="126"/>
    </row>
    <row r="196" spans="1:12" ht="17.25" thickBot="1" x14ac:dyDescent="0.35">
      <c r="A196" s="78">
        <v>0.15</v>
      </c>
      <c r="B196" s="182" t="s">
        <v>71</v>
      </c>
      <c r="C196" s="183"/>
      <c r="D196" s="176">
        <f>D194*A196</f>
        <v>241683.56928</v>
      </c>
      <c r="E196" s="179"/>
      <c r="F196" s="173"/>
      <c r="G196" s="184" t="s">
        <v>51</v>
      </c>
      <c r="H196" s="185"/>
      <c r="I196" s="177"/>
      <c r="J196" s="186"/>
      <c r="K196" s="179">
        <f>D196</f>
        <v>241683.56928</v>
      </c>
      <c r="L196" s="187"/>
    </row>
    <row r="197" spans="1:12" ht="17.25" thickBot="1" x14ac:dyDescent="0.35">
      <c r="A197" s="60"/>
      <c r="B197" s="150"/>
      <c r="C197" s="150"/>
      <c r="D197" s="117" t="s">
        <v>52</v>
      </c>
      <c r="E197" s="121">
        <f>SUM(D194:D196)</f>
        <v>1852907.36448</v>
      </c>
      <c r="J197" s="91"/>
      <c r="K197" s="181" t="s">
        <v>52</v>
      </c>
      <c r="L197" s="121">
        <f>E197</f>
        <v>1852907.36448</v>
      </c>
    </row>
    <row r="198" spans="1:12" ht="17.25" thickBot="1" x14ac:dyDescent="0.35">
      <c r="A198" s="78"/>
      <c r="B198" s="188"/>
      <c r="C198" s="174"/>
      <c r="D198" s="189" t="s">
        <v>53</v>
      </c>
      <c r="E198" s="179">
        <f>E197*A198</f>
        <v>0</v>
      </c>
      <c r="F198" s="173"/>
      <c r="G198" s="186"/>
      <c r="H198" s="185"/>
      <c r="I198" s="177"/>
      <c r="J198" s="174"/>
      <c r="K198" s="190" t="s">
        <v>53</v>
      </c>
      <c r="L198" s="179">
        <f>E198</f>
        <v>0</v>
      </c>
    </row>
    <row r="199" spans="1:12" x14ac:dyDescent="0.3">
      <c r="A199" s="60" t="s">
        <v>13</v>
      </c>
      <c r="B199" s="546" t="s">
        <v>54</v>
      </c>
      <c r="C199" s="546"/>
      <c r="E199" s="121"/>
      <c r="J199" s="140"/>
      <c r="K199" s="126"/>
      <c r="L199" s="121"/>
    </row>
    <row r="200" spans="1:12" x14ac:dyDescent="0.3">
      <c r="B200" s="185"/>
      <c r="C200" s="185"/>
      <c r="D200" s="189" t="s">
        <v>11</v>
      </c>
      <c r="E200" s="179">
        <f>SUM(E197:E199)</f>
        <v>1852907.36448</v>
      </c>
      <c r="F200" s="173"/>
      <c r="G200" s="186"/>
      <c r="H200" s="185"/>
      <c r="I200" s="177"/>
      <c r="J200" s="185"/>
      <c r="K200" s="190" t="s">
        <v>11</v>
      </c>
      <c r="L200" s="179">
        <f>SUM(L197:L199)</f>
        <v>1852907.36448</v>
      </c>
    </row>
    <row r="201" spans="1:12" ht="17.25" thickBot="1" x14ac:dyDescent="0.35">
      <c r="B201" s="91"/>
      <c r="C201" s="91"/>
      <c r="E201" s="121"/>
      <c r="J201" s="91"/>
      <c r="K201" s="126"/>
      <c r="L201" s="121"/>
    </row>
    <row r="202" spans="1:12" ht="17.25" thickBot="1" x14ac:dyDescent="0.35">
      <c r="A202" s="78">
        <v>0</v>
      </c>
      <c r="C202" s="140" t="s">
        <v>55</v>
      </c>
      <c r="D202" s="89">
        <f>(($E$1855)/(1-$A$1857))-$E$1855</f>
        <v>0</v>
      </c>
      <c r="E202" s="121">
        <f>E200+D202</f>
        <v>1852907.36448</v>
      </c>
      <c r="J202" s="140" t="s">
        <v>55</v>
      </c>
      <c r="K202" s="126">
        <f>(($L$1855)/(1-$A$1857))-$L$1855</f>
        <v>0</v>
      </c>
      <c r="L202" s="121">
        <f>L200+K202</f>
        <v>1852907.36448</v>
      </c>
    </row>
    <row r="203" spans="1:12" x14ac:dyDescent="0.3">
      <c r="A203" s="151"/>
      <c r="C203" s="140" t="s">
        <v>56</v>
      </c>
      <c r="D203" s="89" t="e">
        <f>($E$1855-#REF!)/(1-$A$1857)-($E$1855-#REF!)</f>
        <v>#REF!</v>
      </c>
      <c r="E203" s="121" t="e">
        <f>D203+E200</f>
        <v>#REF!</v>
      </c>
      <c r="H203" s="86"/>
      <c r="I203" s="118"/>
      <c r="J203" s="140" t="s">
        <v>56</v>
      </c>
      <c r="K203" s="126" t="e">
        <f>($L$1855-#REF!)/(1-$A$1857)-($L$1855-#REF!)</f>
        <v>#REF!</v>
      </c>
      <c r="L203" s="121" t="e">
        <f>L200+K203</f>
        <v>#REF!</v>
      </c>
    </row>
    <row r="204" spans="1:12" x14ac:dyDescent="0.3">
      <c r="A204" s="62"/>
      <c r="B204" s="111"/>
      <c r="C204" s="140" t="s">
        <v>57</v>
      </c>
      <c r="D204" s="114">
        <f>D202*0.159</f>
        <v>0</v>
      </c>
      <c r="E204" s="121">
        <f>D204+E202</f>
        <v>1852907.36448</v>
      </c>
      <c r="J204" s="140" t="s">
        <v>57</v>
      </c>
      <c r="K204" s="104">
        <f>K202*0.159</f>
        <v>0</v>
      </c>
      <c r="L204" s="121">
        <f>K204+L202</f>
        <v>1852907.36448</v>
      </c>
    </row>
    <row r="205" spans="1:12" x14ac:dyDescent="0.3">
      <c r="A205" s="62"/>
      <c r="B205" s="111"/>
      <c r="C205" s="140" t="s">
        <v>69</v>
      </c>
      <c r="D205" s="89" t="e">
        <f>+D203*0.159</f>
        <v>#REF!</v>
      </c>
      <c r="E205" s="121" t="e">
        <f>D205+E203</f>
        <v>#REF!</v>
      </c>
      <c r="H205" s="87"/>
      <c r="I205" s="124"/>
      <c r="J205" s="140" t="s">
        <v>69</v>
      </c>
      <c r="K205" s="126" t="e">
        <f>+K203*0.159</f>
        <v>#REF!</v>
      </c>
      <c r="L205" s="121" t="e">
        <f>K205+L203</f>
        <v>#REF!</v>
      </c>
    </row>
  </sheetData>
  <mergeCells count="48">
    <mergeCell ref="A4:B4"/>
    <mergeCell ref="H122:I122"/>
    <mergeCell ref="H36:I36"/>
    <mergeCell ref="H49:I49"/>
    <mergeCell ref="H15:I15"/>
    <mergeCell ref="H53:I53"/>
    <mergeCell ref="H57:I57"/>
    <mergeCell ref="I6:J6"/>
    <mergeCell ref="E36:F36"/>
    <mergeCell ref="E15:F15"/>
    <mergeCell ref="E53:F53"/>
    <mergeCell ref="D62:E62"/>
    <mergeCell ref="H62:I62"/>
    <mergeCell ref="B6:B7"/>
    <mergeCell ref="E49:F49"/>
    <mergeCell ref="E78:F78"/>
    <mergeCell ref="H132:I132"/>
    <mergeCell ref="H138:I138"/>
    <mergeCell ref="H128:I128"/>
    <mergeCell ref="H147:I147"/>
    <mergeCell ref="H69:I69"/>
    <mergeCell ref="H78:I78"/>
    <mergeCell ref="H87:I87"/>
    <mergeCell ref="H99:I99"/>
    <mergeCell ref="H118:I118"/>
    <mergeCell ref="H111:I111"/>
    <mergeCell ref="B199:C199"/>
    <mergeCell ref="A178:B178"/>
    <mergeCell ref="A179:B179"/>
    <mergeCell ref="E122:F122"/>
    <mergeCell ref="A192:L192"/>
    <mergeCell ref="E130:F130"/>
    <mergeCell ref="H130:I130"/>
    <mergeCell ref="G189:H189"/>
    <mergeCell ref="E128:F128"/>
    <mergeCell ref="E132:F132"/>
    <mergeCell ref="E138:F138"/>
    <mergeCell ref="E162:F162"/>
    <mergeCell ref="H162:I162"/>
    <mergeCell ref="E166:F166"/>
    <mergeCell ref="H166:I166"/>
    <mergeCell ref="E147:F147"/>
    <mergeCell ref="E87:F87"/>
    <mergeCell ref="E99:F99"/>
    <mergeCell ref="E111:F111"/>
    <mergeCell ref="E118:F118"/>
    <mergeCell ref="D57:E57"/>
    <mergeCell ref="E69:F69"/>
  </mergeCells>
  <phoneticPr fontId="0" type="noConversion"/>
  <printOptions horizontalCentered="1" verticalCentered="1"/>
  <pageMargins left="0.5" right="0" top="0.5" bottom="0.5" header="0.3" footer="0.3"/>
  <pageSetup scale="60" fitToHeight="0" orientation="portrait" r:id="rId1"/>
  <headerFooter alignWithMargins="0"/>
  <rowBreaks count="2" manualBreakCount="2">
    <brk id="86" max="16383" man="1"/>
    <brk id="169" max="16383" man="1"/>
  </rowBreaks>
  <ignoredErrors>
    <ignoredError sqref="A37 A54:A56 A115:A116 A119:A121 A126 A129 A131 A135:A137 A133 A146 A143:A144 A139:A141 A151:A156 A150 A148 A163:A165 A167:A168 A26:A27 A16 A31:A34 A50:A52 A58:A61 A63 A70:A77 A79:A86 A88:A98 A100:A110 A18:A24 A113 A65:A68 A64 A149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L107"/>
  <sheetViews>
    <sheetView topLeftCell="A61" zoomScaleNormal="100" zoomScaleSheetLayoutView="80" workbookViewId="0">
      <selection activeCell="H95" sqref="H95"/>
    </sheetView>
  </sheetViews>
  <sheetFormatPr defaultColWidth="9.140625" defaultRowHeight="12.75" x14ac:dyDescent="0.2"/>
  <cols>
    <col min="1" max="1" width="9" style="5" customWidth="1"/>
    <col min="2" max="2" width="48.7109375" style="5" bestFit="1" customWidth="1"/>
    <col min="3" max="3" width="3" style="348" customWidth="1"/>
    <col min="4" max="4" width="8.85546875" style="349" customWidth="1"/>
    <col min="5" max="5" width="11.28515625" style="348" customWidth="1"/>
    <col min="6" max="6" width="21.28515625" style="348" customWidth="1"/>
    <col min="7" max="7" width="13" style="348" customWidth="1"/>
    <col min="8" max="8" width="15" style="348" customWidth="1"/>
    <col min="9" max="9" width="10.42578125" style="348" bestFit="1" customWidth="1"/>
    <col min="10" max="10" width="13.28515625" style="348" customWidth="1"/>
    <col min="11" max="11" width="11.42578125" style="348" bestFit="1" customWidth="1"/>
    <col min="12" max="12" width="13.42578125" style="348" bestFit="1" customWidth="1"/>
    <col min="13" max="13" width="11.28515625" style="5" bestFit="1" customWidth="1"/>
    <col min="14" max="15" width="9.140625" style="5"/>
    <col min="16" max="16" width="14.7109375" style="5" customWidth="1"/>
    <col min="17" max="16384" width="9.140625" style="5"/>
  </cols>
  <sheetData>
    <row r="1" spans="1:12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7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ht="15" customHeight="1" x14ac:dyDescent="0.2">
      <c r="A2" s="542" t="s">
        <v>85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SUM(J3:J21)</f>
        <v>120780.54</v>
      </c>
      <c r="K2" s="480"/>
      <c r="L2" s="482"/>
    </row>
    <row r="3" spans="1:12" ht="14.25" x14ac:dyDescent="0.2">
      <c r="A3" s="483" t="s">
        <v>534</v>
      </c>
      <c r="B3" s="484" t="s">
        <v>463</v>
      </c>
      <c r="C3" s="485"/>
      <c r="D3" s="486"/>
      <c r="E3" s="485">
        <f>L29</f>
        <v>59500</v>
      </c>
      <c r="F3" s="485"/>
      <c r="G3" s="485"/>
      <c r="H3" s="485"/>
      <c r="I3" s="485"/>
      <c r="J3" s="485">
        <f>SUM(D3:H3)</f>
        <v>59500</v>
      </c>
      <c r="K3" s="487"/>
      <c r="L3" s="488"/>
    </row>
    <row r="4" spans="1:12" ht="14.25" x14ac:dyDescent="0.2">
      <c r="A4" s="483" t="s">
        <v>680</v>
      </c>
      <c r="B4" s="484" t="s">
        <v>681</v>
      </c>
      <c r="C4" s="485"/>
      <c r="D4" s="486"/>
      <c r="E4" s="485">
        <v>1000</v>
      </c>
      <c r="F4" s="485"/>
      <c r="G4" s="485"/>
      <c r="H4" s="485"/>
      <c r="I4" s="485"/>
      <c r="J4" s="485"/>
      <c r="K4" s="487"/>
      <c r="L4" s="488"/>
    </row>
    <row r="5" spans="1:12" ht="14.25" x14ac:dyDescent="0.2">
      <c r="A5" s="483" t="s">
        <v>535</v>
      </c>
      <c r="B5" s="484" t="s">
        <v>2</v>
      </c>
      <c r="C5" s="485"/>
      <c r="D5" s="486"/>
      <c r="E5" s="485"/>
      <c r="F5" s="485"/>
      <c r="G5" s="485">
        <f>L41</f>
        <v>3537</v>
      </c>
      <c r="H5" s="485"/>
      <c r="I5" s="485"/>
      <c r="J5" s="485">
        <f t="shared" ref="J5:J21" si="0">SUM(D5:H5)</f>
        <v>3537</v>
      </c>
      <c r="K5" s="487"/>
      <c r="L5" s="488"/>
    </row>
    <row r="6" spans="1:12" ht="14.25" x14ac:dyDescent="0.2">
      <c r="A6" s="483" t="s">
        <v>536</v>
      </c>
      <c r="B6" s="484" t="s">
        <v>465</v>
      </c>
      <c r="C6" s="485"/>
      <c r="D6" s="486"/>
      <c r="E6" s="485"/>
      <c r="F6" s="485"/>
      <c r="G6" s="485">
        <f>L47</f>
        <v>3046.54</v>
      </c>
      <c r="H6" s="485"/>
      <c r="I6" s="485"/>
      <c r="J6" s="485">
        <f t="shared" si="0"/>
        <v>3046.54</v>
      </c>
      <c r="K6" s="487"/>
      <c r="L6" s="488"/>
    </row>
    <row r="7" spans="1:12" ht="14.25" x14ac:dyDescent="0.2">
      <c r="A7" s="483" t="s">
        <v>537</v>
      </c>
      <c r="B7" s="484" t="s">
        <v>1</v>
      </c>
      <c r="C7" s="485"/>
      <c r="D7" s="486"/>
      <c r="E7" s="485"/>
      <c r="F7" s="485"/>
      <c r="G7" s="485">
        <f>L51</f>
        <v>200</v>
      </c>
      <c r="H7" s="485"/>
      <c r="I7" s="485"/>
      <c r="J7" s="485">
        <f t="shared" si="0"/>
        <v>200</v>
      </c>
      <c r="K7" s="487"/>
      <c r="L7" s="488"/>
    </row>
    <row r="8" spans="1:12" ht="14.25" x14ac:dyDescent="0.2">
      <c r="A8" s="483" t="s">
        <v>538</v>
      </c>
      <c r="B8" s="484" t="s">
        <v>466</v>
      </c>
      <c r="C8" s="485"/>
      <c r="D8" s="486"/>
      <c r="E8" s="485"/>
      <c r="F8" s="485"/>
      <c r="G8" s="485">
        <f>L55</f>
        <v>2448</v>
      </c>
      <c r="H8" s="485"/>
      <c r="I8" s="485"/>
      <c r="J8" s="485">
        <f t="shared" si="0"/>
        <v>2448</v>
      </c>
      <c r="K8" s="487"/>
      <c r="L8" s="488"/>
    </row>
    <row r="9" spans="1:12" ht="14.25" x14ac:dyDescent="0.2">
      <c r="A9" s="483" t="s">
        <v>539</v>
      </c>
      <c r="B9" s="484" t="s">
        <v>467</v>
      </c>
      <c r="C9" s="485"/>
      <c r="D9" s="486"/>
      <c r="E9" s="485"/>
      <c r="F9" s="485"/>
      <c r="G9" s="485">
        <f>L60</f>
        <v>4709</v>
      </c>
      <c r="H9" s="485"/>
      <c r="I9" s="485"/>
      <c r="J9" s="485">
        <f t="shared" si="0"/>
        <v>4709</v>
      </c>
      <c r="K9" s="487"/>
      <c r="L9" s="488"/>
    </row>
    <row r="10" spans="1:12" ht="14.25" x14ac:dyDescent="0.2">
      <c r="A10" s="483" t="s">
        <v>540</v>
      </c>
      <c r="B10" s="484" t="s">
        <v>476</v>
      </c>
      <c r="C10" s="485"/>
      <c r="D10" s="486"/>
      <c r="E10" s="485"/>
      <c r="F10" s="485"/>
      <c r="G10" s="485">
        <v>250</v>
      </c>
      <c r="H10" s="485"/>
      <c r="I10" s="485"/>
      <c r="J10" s="485">
        <f t="shared" si="0"/>
        <v>250</v>
      </c>
      <c r="K10" s="487"/>
      <c r="L10" s="488"/>
    </row>
    <row r="11" spans="1:12" ht="14.25" x14ac:dyDescent="0.2">
      <c r="A11" s="483" t="s">
        <v>541</v>
      </c>
      <c r="B11" s="484" t="s">
        <v>468</v>
      </c>
      <c r="C11" s="485"/>
      <c r="D11" s="486"/>
      <c r="E11" s="485"/>
      <c r="F11" s="485"/>
      <c r="G11" s="485">
        <f>L66</f>
        <v>0</v>
      </c>
      <c r="H11" s="485"/>
      <c r="I11" s="485"/>
      <c r="J11" s="485">
        <f t="shared" si="0"/>
        <v>0</v>
      </c>
      <c r="K11" s="487"/>
      <c r="L11" s="488"/>
    </row>
    <row r="12" spans="1:12" ht="14.25" x14ac:dyDescent="0.2">
      <c r="A12" s="483" t="s">
        <v>749</v>
      </c>
      <c r="B12" s="484" t="s">
        <v>748</v>
      </c>
      <c r="C12" s="485"/>
      <c r="D12" s="486"/>
      <c r="E12" s="485"/>
      <c r="F12" s="485"/>
      <c r="G12" s="485">
        <v>500</v>
      </c>
      <c r="H12" s="485"/>
      <c r="I12" s="485"/>
      <c r="J12" s="485"/>
      <c r="K12" s="487"/>
      <c r="L12" s="488"/>
    </row>
    <row r="13" spans="1:12" ht="14.25" x14ac:dyDescent="0.2">
      <c r="A13" s="483" t="s">
        <v>542</v>
      </c>
      <c r="B13" s="484" t="s">
        <v>504</v>
      </c>
      <c r="C13" s="485"/>
      <c r="D13" s="486"/>
      <c r="E13" s="485"/>
      <c r="F13" s="485"/>
      <c r="G13" s="485">
        <f>L71</f>
        <v>6120</v>
      </c>
      <c r="H13" s="485"/>
      <c r="I13" s="485"/>
      <c r="J13" s="485">
        <f t="shared" si="0"/>
        <v>6120</v>
      </c>
      <c r="K13" s="487"/>
      <c r="L13" s="488"/>
    </row>
    <row r="14" spans="1:12" ht="14.25" x14ac:dyDescent="0.2">
      <c r="A14" s="483" t="s">
        <v>678</v>
      </c>
      <c r="B14" s="484" t="s">
        <v>679</v>
      </c>
      <c r="C14" s="485"/>
      <c r="D14" s="486"/>
      <c r="E14" s="485"/>
      <c r="F14" s="485"/>
      <c r="G14" s="485">
        <v>1250</v>
      </c>
      <c r="H14" s="485"/>
      <c r="I14" s="485"/>
      <c r="J14" s="485">
        <f t="shared" si="0"/>
        <v>1250</v>
      </c>
      <c r="K14" s="487"/>
      <c r="L14" s="488"/>
    </row>
    <row r="15" spans="1:12" ht="14.25" x14ac:dyDescent="0.2">
      <c r="A15" s="483" t="s">
        <v>728</v>
      </c>
      <c r="B15" s="484" t="s">
        <v>98</v>
      </c>
      <c r="C15" s="485"/>
      <c r="D15" s="486"/>
      <c r="E15" s="485"/>
      <c r="F15" s="485"/>
      <c r="G15" s="485"/>
      <c r="H15" s="485"/>
      <c r="I15" s="485"/>
      <c r="J15" s="485">
        <f t="shared" si="0"/>
        <v>0</v>
      </c>
      <c r="K15" s="487"/>
      <c r="L15" s="488"/>
    </row>
    <row r="16" spans="1:12" ht="14.25" x14ac:dyDescent="0.2">
      <c r="A16" s="483" t="s">
        <v>729</v>
      </c>
      <c r="B16" s="484" t="s">
        <v>730</v>
      </c>
      <c r="C16" s="485"/>
      <c r="D16" s="486"/>
      <c r="E16" s="485"/>
      <c r="F16" s="485"/>
      <c r="G16" s="485"/>
      <c r="H16" s="485"/>
      <c r="I16" s="485"/>
      <c r="J16" s="485">
        <f t="shared" si="0"/>
        <v>0</v>
      </c>
      <c r="K16" s="487"/>
      <c r="L16" s="488"/>
    </row>
    <row r="17" spans="1:12" ht="14.25" x14ac:dyDescent="0.2">
      <c r="A17" s="483" t="s">
        <v>731</v>
      </c>
      <c r="B17" s="484" t="s">
        <v>732</v>
      </c>
      <c r="C17" s="485"/>
      <c r="D17" s="486"/>
      <c r="E17" s="485"/>
      <c r="F17" s="485"/>
      <c r="G17" s="485">
        <v>1500</v>
      </c>
      <c r="H17" s="485"/>
      <c r="I17" s="485"/>
      <c r="J17" s="485">
        <f t="shared" si="0"/>
        <v>1500</v>
      </c>
      <c r="K17" s="487"/>
      <c r="L17" s="488"/>
    </row>
    <row r="18" spans="1:12" ht="14.25" x14ac:dyDescent="0.2">
      <c r="A18" s="483" t="s">
        <v>543</v>
      </c>
      <c r="B18" s="484" t="s">
        <v>469</v>
      </c>
      <c r="C18" s="485"/>
      <c r="D18" s="486"/>
      <c r="E18" s="485">
        <f>K83</f>
        <v>1600</v>
      </c>
      <c r="F18" s="485">
        <f>K82</f>
        <v>600</v>
      </c>
      <c r="G18" s="485"/>
      <c r="H18" s="485"/>
      <c r="I18" s="485"/>
      <c r="J18" s="485">
        <f t="shared" si="0"/>
        <v>2200</v>
      </c>
      <c r="K18" s="487"/>
      <c r="L18" s="488"/>
    </row>
    <row r="19" spans="1:12" ht="14.25" x14ac:dyDescent="0.2">
      <c r="A19" s="483" t="s">
        <v>544</v>
      </c>
      <c r="B19" s="484" t="s">
        <v>506</v>
      </c>
      <c r="C19" s="485"/>
      <c r="D19" s="486"/>
      <c r="E19" s="485">
        <f>SUM(L90+L94)</f>
        <v>10600</v>
      </c>
      <c r="F19" s="485">
        <f>L97</f>
        <v>9800</v>
      </c>
      <c r="G19" s="485"/>
      <c r="H19" s="485">
        <f>L93</f>
        <v>3420</v>
      </c>
      <c r="I19" s="485"/>
      <c r="J19" s="485">
        <f t="shared" si="0"/>
        <v>23820</v>
      </c>
      <c r="K19" s="487"/>
      <c r="L19" s="488"/>
    </row>
    <row r="20" spans="1:12" ht="14.25" x14ac:dyDescent="0.2">
      <c r="A20" s="483" t="s">
        <v>545</v>
      </c>
      <c r="B20" s="484" t="s">
        <v>503</v>
      </c>
      <c r="C20" s="485"/>
      <c r="D20" s="486"/>
      <c r="E20" s="485"/>
      <c r="F20" s="485"/>
      <c r="G20" s="485">
        <f>L101</f>
        <v>10200</v>
      </c>
      <c r="H20" s="485"/>
      <c r="I20" s="485"/>
      <c r="J20" s="485">
        <f t="shared" si="0"/>
        <v>10200</v>
      </c>
      <c r="K20" s="487"/>
      <c r="L20" s="488"/>
    </row>
    <row r="21" spans="1:12" ht="14.25" x14ac:dyDescent="0.2">
      <c r="A21" s="483" t="s">
        <v>546</v>
      </c>
      <c r="B21" s="484" t="s">
        <v>471</v>
      </c>
      <c r="C21" s="485"/>
      <c r="D21" s="486"/>
      <c r="E21" s="485"/>
      <c r="F21" s="485"/>
      <c r="G21" s="485">
        <v>2000</v>
      </c>
      <c r="H21" s="485"/>
      <c r="I21" s="485"/>
      <c r="J21" s="485">
        <f t="shared" si="0"/>
        <v>2000</v>
      </c>
      <c r="K21" s="487"/>
      <c r="L21" s="488"/>
    </row>
    <row r="22" spans="1:12" ht="15" thickBot="1" x14ac:dyDescent="0.25">
      <c r="A22" s="489" t="s">
        <v>733</v>
      </c>
      <c r="B22" s="490" t="s">
        <v>734</v>
      </c>
      <c r="C22" s="491"/>
      <c r="D22" s="492"/>
      <c r="E22" s="491">
        <v>1500</v>
      </c>
      <c r="F22" s="491"/>
      <c r="G22" s="491"/>
      <c r="H22" s="491"/>
      <c r="I22" s="491"/>
      <c r="J22" s="491">
        <f>SUM(D22:H22)</f>
        <v>1500</v>
      </c>
      <c r="K22" s="493"/>
      <c r="L22" s="494"/>
    </row>
    <row r="23" spans="1:12" x14ac:dyDescent="0.2">
      <c r="C23" s="495"/>
      <c r="D23" s="496"/>
      <c r="E23" s="495"/>
      <c r="F23" s="495"/>
      <c r="G23" s="495"/>
      <c r="H23" s="495"/>
      <c r="I23" s="495"/>
      <c r="J23" s="495"/>
      <c r="K23" s="44"/>
      <c r="L23" s="44"/>
    </row>
    <row r="24" spans="1:12" ht="39" x14ac:dyDescent="0.25">
      <c r="A24" s="255"/>
      <c r="B24" s="544" t="s">
        <v>85</v>
      </c>
      <c r="C24" s="544"/>
      <c r="D24" s="257" t="s">
        <v>277</v>
      </c>
      <c r="E24" s="257" t="s">
        <v>337</v>
      </c>
      <c r="F24" s="257" t="s">
        <v>342</v>
      </c>
      <c r="G24" s="257" t="s">
        <v>298</v>
      </c>
      <c r="H24" s="257" t="s">
        <v>74</v>
      </c>
      <c r="I24" s="257" t="s">
        <v>299</v>
      </c>
      <c r="J24" s="257" t="s">
        <v>300</v>
      </c>
      <c r="K24" s="257" t="s">
        <v>318</v>
      </c>
      <c r="L24" s="258" t="s">
        <v>11</v>
      </c>
    </row>
    <row r="25" spans="1:12" ht="5.25" customHeight="1" x14ac:dyDescent="0.25">
      <c r="A25" s="497"/>
      <c r="B25" s="498"/>
      <c r="C25" s="498"/>
      <c r="D25" s="50"/>
      <c r="E25" s="50"/>
      <c r="F25" s="50"/>
      <c r="G25" s="50"/>
      <c r="H25" s="50"/>
      <c r="I25" s="50"/>
      <c r="J25" s="50"/>
      <c r="K25" s="50"/>
      <c r="L25" s="30"/>
    </row>
    <row r="26" spans="1:12" x14ac:dyDescent="0.2">
      <c r="A26" s="322">
        <v>1.1200000000000001</v>
      </c>
      <c r="B26" s="316" t="s">
        <v>463</v>
      </c>
      <c r="C26" s="344"/>
      <c r="D26" s="344"/>
      <c r="E26" s="317"/>
      <c r="F26" s="317"/>
      <c r="G26" s="317"/>
      <c r="H26" s="317"/>
      <c r="I26" s="317"/>
      <c r="J26" s="317"/>
      <c r="K26" s="317"/>
      <c r="L26" s="345"/>
    </row>
    <row r="27" spans="1:12" x14ac:dyDescent="0.2">
      <c r="A27" s="248"/>
      <c r="B27" s="10"/>
      <c r="C27" s="346"/>
      <c r="D27" s="346"/>
      <c r="E27" s="32"/>
      <c r="F27" s="43"/>
      <c r="G27" s="43"/>
      <c r="H27" s="32"/>
      <c r="I27" s="32"/>
      <c r="J27" s="32"/>
      <c r="K27" s="32"/>
      <c r="L27" s="347"/>
    </row>
    <row r="28" spans="1:12" x14ac:dyDescent="0.2">
      <c r="A28" s="248"/>
      <c r="B28" s="10" t="s">
        <v>167</v>
      </c>
      <c r="C28" s="346"/>
      <c r="D28" s="346"/>
      <c r="E28" s="32"/>
      <c r="F28" s="43"/>
      <c r="G28" s="43"/>
      <c r="H28" s="32"/>
      <c r="I28" s="32"/>
      <c r="J28" s="32"/>
      <c r="K28" s="32"/>
      <c r="L28" s="347"/>
    </row>
    <row r="29" spans="1:12" x14ac:dyDescent="0.2">
      <c r="A29" s="248"/>
      <c r="B29" s="5" t="s">
        <v>80</v>
      </c>
      <c r="E29" s="349" t="s">
        <v>347</v>
      </c>
      <c r="F29" s="349" t="s">
        <v>7</v>
      </c>
      <c r="G29" s="349"/>
      <c r="H29" s="350">
        <v>56</v>
      </c>
      <c r="I29" s="12">
        <f>G30</f>
        <v>1062.5</v>
      </c>
      <c r="J29" s="351" t="s">
        <v>346</v>
      </c>
      <c r="K29" s="351">
        <f>H29*I29</f>
        <v>59500</v>
      </c>
      <c r="L29" s="352">
        <f>SUM(K29:K31)</f>
        <v>59500</v>
      </c>
    </row>
    <row r="30" spans="1:12" x14ac:dyDescent="0.2">
      <c r="A30" s="248"/>
      <c r="B30" s="34" t="s">
        <v>200</v>
      </c>
      <c r="D30" s="353">
        <v>12.5</v>
      </c>
      <c r="E30" s="349" t="s">
        <v>348</v>
      </c>
      <c r="F30" s="55">
        <v>85</v>
      </c>
      <c r="G30" s="55">
        <f>D30*F30</f>
        <v>1062.5</v>
      </c>
      <c r="H30" s="350"/>
      <c r="I30" s="351"/>
      <c r="J30" s="351"/>
      <c r="K30" s="351"/>
      <c r="L30" s="352"/>
    </row>
    <row r="31" spans="1:12" x14ac:dyDescent="0.2">
      <c r="A31" s="248"/>
      <c r="B31" s="34" t="s">
        <v>766</v>
      </c>
      <c r="E31" s="349" t="s">
        <v>347</v>
      </c>
      <c r="F31" s="349" t="s">
        <v>7</v>
      </c>
      <c r="G31" s="349"/>
      <c r="H31" s="350"/>
      <c r="I31" s="351">
        <v>0</v>
      </c>
      <c r="J31" s="351" t="s">
        <v>345</v>
      </c>
      <c r="K31" s="354">
        <f>H31*I31</f>
        <v>0</v>
      </c>
      <c r="L31" s="24"/>
    </row>
    <row r="32" spans="1:12" x14ac:dyDescent="0.2">
      <c r="A32" s="248"/>
      <c r="B32" s="56" t="s">
        <v>199</v>
      </c>
      <c r="E32" s="349"/>
      <c r="F32" s="349"/>
      <c r="G32" s="349"/>
      <c r="H32" s="350"/>
      <c r="K32" s="355"/>
      <c r="L32" s="5"/>
    </row>
    <row r="33" spans="1:12" x14ac:dyDescent="0.2">
      <c r="A33" s="248"/>
      <c r="B33" s="56"/>
      <c r="F33" s="349"/>
      <c r="G33" s="349"/>
      <c r="K33" s="355"/>
      <c r="L33" s="5"/>
    </row>
    <row r="34" spans="1:12" x14ac:dyDescent="0.2">
      <c r="A34" s="322">
        <v>1.165</v>
      </c>
      <c r="B34" s="321" t="s">
        <v>464</v>
      </c>
      <c r="C34" s="318"/>
      <c r="D34" s="318" t="s">
        <v>277</v>
      </c>
      <c r="E34" s="318" t="s">
        <v>296</v>
      </c>
      <c r="F34" s="318" t="s">
        <v>297</v>
      </c>
      <c r="G34" s="319" t="s">
        <v>298</v>
      </c>
      <c r="H34" s="318" t="s">
        <v>74</v>
      </c>
      <c r="I34" s="318" t="s">
        <v>299</v>
      </c>
      <c r="J34" s="318" t="s">
        <v>300</v>
      </c>
      <c r="K34" s="318" t="s">
        <v>235</v>
      </c>
      <c r="L34" s="320" t="s">
        <v>11</v>
      </c>
    </row>
    <row r="35" spans="1:12" x14ac:dyDescent="0.2">
      <c r="A35" s="248"/>
      <c r="B35" s="58"/>
      <c r="C35" s="49"/>
      <c r="D35" s="49"/>
      <c r="E35" s="49"/>
      <c r="F35" s="49"/>
      <c r="G35" s="50"/>
      <c r="H35" s="49"/>
      <c r="I35" s="49"/>
      <c r="J35" s="49"/>
      <c r="K35" s="49"/>
      <c r="L35" s="30"/>
    </row>
    <row r="36" spans="1:12" x14ac:dyDescent="0.2">
      <c r="A36" s="248"/>
      <c r="C36" s="5"/>
      <c r="D36" s="5"/>
      <c r="E36" s="5"/>
      <c r="F36" s="5"/>
      <c r="G36" s="5"/>
      <c r="H36" s="5"/>
      <c r="I36" s="24"/>
      <c r="J36" s="24"/>
      <c r="K36" s="24"/>
      <c r="L36" s="24"/>
    </row>
    <row r="37" spans="1:12" x14ac:dyDescent="0.2">
      <c r="A37" s="248"/>
      <c r="C37" s="32"/>
      <c r="D37" s="43"/>
      <c r="E37" s="32"/>
      <c r="F37" s="43"/>
      <c r="G37" s="356"/>
      <c r="H37" s="32"/>
      <c r="I37" s="32"/>
      <c r="J37" s="32"/>
      <c r="K37" s="32"/>
      <c r="L37" s="357"/>
    </row>
    <row r="38" spans="1:12" ht="13.5" customHeight="1" x14ac:dyDescent="0.2">
      <c r="A38" s="322">
        <v>1.2050000000000001</v>
      </c>
      <c r="B38" s="321" t="s">
        <v>2</v>
      </c>
      <c r="C38" s="318"/>
      <c r="D38" s="318" t="s">
        <v>277</v>
      </c>
      <c r="E38" s="318" t="s">
        <v>296</v>
      </c>
      <c r="F38" s="318" t="s">
        <v>297</v>
      </c>
      <c r="G38" s="319" t="s">
        <v>298</v>
      </c>
      <c r="H38" s="318" t="s">
        <v>74</v>
      </c>
      <c r="I38" s="318" t="s">
        <v>299</v>
      </c>
      <c r="J38" s="318" t="s">
        <v>300</v>
      </c>
      <c r="K38" s="318" t="s">
        <v>235</v>
      </c>
      <c r="L38" s="320" t="s">
        <v>11</v>
      </c>
    </row>
    <row r="39" spans="1:12" x14ac:dyDescent="0.2">
      <c r="A39" s="248"/>
      <c r="B39" s="58"/>
      <c r="C39" s="49"/>
      <c r="D39" s="49"/>
      <c r="E39" s="49"/>
      <c r="F39" s="49"/>
      <c r="G39" s="50"/>
      <c r="H39" s="49"/>
      <c r="I39" s="5"/>
      <c r="J39" s="49"/>
      <c r="K39" s="49"/>
      <c r="L39" s="30"/>
    </row>
    <row r="40" spans="1:12" x14ac:dyDescent="0.2">
      <c r="A40" s="248"/>
      <c r="B40" s="58"/>
      <c r="C40" s="49"/>
      <c r="D40" s="49"/>
      <c r="E40" s="49"/>
      <c r="F40" s="49"/>
      <c r="G40" s="50"/>
      <c r="H40" s="49"/>
      <c r="I40" s="472" t="s">
        <v>739</v>
      </c>
      <c r="J40" s="49"/>
      <c r="K40" s="49"/>
      <c r="L40" s="30"/>
    </row>
    <row r="41" spans="1:12" ht="25.5" x14ac:dyDescent="0.2">
      <c r="A41" s="248"/>
      <c r="B41" s="5" t="s">
        <v>740</v>
      </c>
      <c r="C41" s="32"/>
      <c r="D41" s="43"/>
      <c r="E41" s="32"/>
      <c r="F41" s="43"/>
      <c r="G41" s="36" t="s">
        <v>767</v>
      </c>
      <c r="H41" s="358">
        <v>1</v>
      </c>
      <c r="I41" s="55">
        <v>3124</v>
      </c>
      <c r="J41" s="38"/>
      <c r="K41" s="21">
        <f>H41*I41</f>
        <v>3124</v>
      </c>
      <c r="L41" s="359">
        <f>SUM(K41:K43)</f>
        <v>3537</v>
      </c>
    </row>
    <row r="42" spans="1:12" x14ac:dyDescent="0.2">
      <c r="A42" s="248"/>
      <c r="B42" s="5" t="s">
        <v>220</v>
      </c>
      <c r="C42" s="32"/>
      <c r="D42" s="5"/>
      <c r="E42" s="5"/>
      <c r="F42" s="43"/>
      <c r="G42" s="36"/>
      <c r="H42" s="358">
        <v>1</v>
      </c>
      <c r="I42" s="55">
        <v>413</v>
      </c>
      <c r="J42" s="38"/>
      <c r="K42" s="21">
        <f t="shared" ref="K42:K43" si="1">H42*I42</f>
        <v>413</v>
      </c>
      <c r="L42" s="359"/>
    </row>
    <row r="43" spans="1:12" x14ac:dyDescent="0.2">
      <c r="A43" s="248"/>
      <c r="B43" s="5" t="s">
        <v>741</v>
      </c>
      <c r="C43" s="32"/>
      <c r="D43" s="43"/>
      <c r="E43" s="32"/>
      <c r="F43" s="43"/>
      <c r="G43" s="36"/>
      <c r="H43" s="358">
        <v>0</v>
      </c>
      <c r="I43" s="55">
        <v>439</v>
      </c>
      <c r="J43" s="38"/>
      <c r="K43" s="21">
        <f t="shared" si="1"/>
        <v>0</v>
      </c>
      <c r="L43" s="359"/>
    </row>
    <row r="44" spans="1:12" x14ac:dyDescent="0.2">
      <c r="A44" s="248"/>
      <c r="C44" s="32"/>
      <c r="D44" s="43"/>
      <c r="E44" s="32"/>
      <c r="F44" s="43"/>
      <c r="G44" s="356"/>
      <c r="H44" s="32"/>
      <c r="I44" s="32"/>
      <c r="J44" s="32"/>
      <c r="K44" s="32"/>
      <c r="L44" s="357"/>
    </row>
    <row r="45" spans="1:12" ht="15" customHeight="1" x14ac:dyDescent="0.2">
      <c r="A45" s="322">
        <v>1.214</v>
      </c>
      <c r="B45" s="321" t="s">
        <v>482</v>
      </c>
      <c r="C45" s="318"/>
      <c r="D45" s="318" t="s">
        <v>277</v>
      </c>
      <c r="E45" s="318" t="s">
        <v>296</v>
      </c>
      <c r="F45" s="318" t="s">
        <v>297</v>
      </c>
      <c r="G45" s="319" t="s">
        <v>298</v>
      </c>
      <c r="H45" s="318" t="s">
        <v>74</v>
      </c>
      <c r="I45" s="318" t="s">
        <v>299</v>
      </c>
      <c r="J45" s="318" t="s">
        <v>300</v>
      </c>
      <c r="K45" s="318" t="s">
        <v>235</v>
      </c>
      <c r="L45" s="320" t="s">
        <v>11</v>
      </c>
    </row>
    <row r="46" spans="1:12" ht="15" customHeight="1" x14ac:dyDescent="0.2">
      <c r="A46" s="248"/>
      <c r="B46" s="58"/>
      <c r="C46" s="49"/>
      <c r="D46" s="49"/>
      <c r="E46" s="49"/>
      <c r="F46" s="49"/>
      <c r="G46" s="50"/>
      <c r="H46" s="49"/>
      <c r="I46" s="49"/>
      <c r="J46" s="49"/>
      <c r="K46" s="49"/>
      <c r="L46" s="30"/>
    </row>
    <row r="47" spans="1:12" x14ac:dyDescent="0.2">
      <c r="A47" s="248"/>
      <c r="B47" s="5" t="s">
        <v>92</v>
      </c>
      <c r="D47" s="43"/>
      <c r="F47" s="349"/>
      <c r="G47" s="349"/>
      <c r="H47" s="350">
        <v>1</v>
      </c>
      <c r="I47" s="12">
        <v>3046.54</v>
      </c>
      <c r="J47" s="351"/>
      <c r="K47" s="351">
        <f>H47*I47</f>
        <v>3046.54</v>
      </c>
      <c r="L47" s="20">
        <f>K47</f>
        <v>3046.54</v>
      </c>
    </row>
    <row r="48" spans="1:12" x14ac:dyDescent="0.2">
      <c r="A48" s="248"/>
      <c r="F48" s="349"/>
      <c r="G48" s="349"/>
      <c r="L48" s="360"/>
    </row>
    <row r="49" spans="1:12" x14ac:dyDescent="0.2">
      <c r="A49" s="322">
        <v>1.216</v>
      </c>
      <c r="B49" s="321" t="s">
        <v>1</v>
      </c>
      <c r="C49" s="318"/>
      <c r="D49" s="318" t="s">
        <v>277</v>
      </c>
      <c r="E49" s="318" t="s">
        <v>296</v>
      </c>
      <c r="F49" s="318" t="s">
        <v>297</v>
      </c>
      <c r="G49" s="319" t="s">
        <v>298</v>
      </c>
      <c r="H49" s="318" t="s">
        <v>74</v>
      </c>
      <c r="I49" s="318" t="s">
        <v>299</v>
      </c>
      <c r="J49" s="318" t="s">
        <v>300</v>
      </c>
      <c r="K49" s="318" t="s">
        <v>235</v>
      </c>
      <c r="L49" s="320" t="s">
        <v>11</v>
      </c>
    </row>
    <row r="50" spans="1:12" x14ac:dyDescent="0.2">
      <c r="A50" s="248"/>
      <c r="B50" s="58"/>
      <c r="C50" s="49"/>
      <c r="D50" s="49"/>
      <c r="E50" s="49"/>
      <c r="F50" s="49"/>
      <c r="G50" s="50"/>
      <c r="H50" s="49"/>
      <c r="I50" s="49"/>
      <c r="J50" s="49"/>
      <c r="K50" s="49"/>
      <c r="L50" s="30"/>
    </row>
    <row r="51" spans="1:12" x14ac:dyDescent="0.2">
      <c r="A51" s="248"/>
      <c r="B51" s="5" t="s">
        <v>351</v>
      </c>
      <c r="F51" s="349"/>
      <c r="G51" s="349"/>
      <c r="H51" s="350">
        <v>1</v>
      </c>
      <c r="I51" s="12">
        <v>200</v>
      </c>
      <c r="J51" s="351"/>
      <c r="K51" s="351">
        <f>H51*I51</f>
        <v>200</v>
      </c>
      <c r="L51" s="20">
        <f>K51</f>
        <v>200</v>
      </c>
    </row>
    <row r="52" spans="1:12" x14ac:dyDescent="0.2">
      <c r="A52" s="248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x14ac:dyDescent="0.2">
      <c r="A53" s="322">
        <v>1.23</v>
      </c>
      <c r="B53" s="316" t="s">
        <v>466</v>
      </c>
      <c r="C53" s="317"/>
      <c r="D53" s="318" t="s">
        <v>277</v>
      </c>
      <c r="E53" s="318" t="s">
        <v>296</v>
      </c>
      <c r="F53" s="318" t="s">
        <v>297</v>
      </c>
      <c r="G53" s="319" t="s">
        <v>298</v>
      </c>
      <c r="H53" s="318" t="s">
        <v>74</v>
      </c>
      <c r="I53" s="318" t="s">
        <v>299</v>
      </c>
      <c r="J53" s="318" t="s">
        <v>300</v>
      </c>
      <c r="K53" s="318" t="s">
        <v>235</v>
      </c>
      <c r="L53" s="320" t="s">
        <v>11</v>
      </c>
    </row>
    <row r="54" spans="1:12" x14ac:dyDescent="0.2">
      <c r="A54" s="248"/>
      <c r="B54" s="10"/>
      <c r="C54" s="32"/>
      <c r="D54" s="49"/>
      <c r="E54" s="49"/>
      <c r="F54" s="49"/>
      <c r="G54" s="50"/>
      <c r="H54" s="49"/>
      <c r="I54" s="49"/>
      <c r="J54" s="49"/>
      <c r="K54" s="49"/>
      <c r="L54" s="30"/>
    </row>
    <row r="55" spans="1:12" x14ac:dyDescent="0.2">
      <c r="A55" s="248"/>
      <c r="B55" s="5" t="s">
        <v>152</v>
      </c>
      <c r="F55" s="349"/>
      <c r="G55" s="349"/>
      <c r="H55" s="350">
        <v>17000</v>
      </c>
      <c r="I55" s="351">
        <v>0.14399999999999999</v>
      </c>
      <c r="J55" s="351"/>
      <c r="K55" s="351">
        <f>H55*I55</f>
        <v>2448</v>
      </c>
      <c r="L55" s="261">
        <f>SUM(K55:K56)</f>
        <v>2448</v>
      </c>
    </row>
    <row r="56" spans="1:12" x14ac:dyDescent="0.2">
      <c r="A56" s="248"/>
      <c r="B56" s="5" t="s">
        <v>77</v>
      </c>
      <c r="F56" s="349"/>
      <c r="G56" s="349"/>
      <c r="H56" s="5">
        <v>0</v>
      </c>
      <c r="I56" s="351"/>
      <c r="J56" s="351"/>
      <c r="K56" s="351">
        <f>H56*I56</f>
        <v>0</v>
      </c>
      <c r="L56" s="24"/>
    </row>
    <row r="57" spans="1:12" x14ac:dyDescent="0.2">
      <c r="A57" s="248"/>
      <c r="F57" s="349"/>
      <c r="G57" s="349"/>
      <c r="L57" s="5"/>
    </row>
    <row r="58" spans="1:12" x14ac:dyDescent="0.2">
      <c r="A58" s="322">
        <v>1.2350000000000001</v>
      </c>
      <c r="B58" s="316" t="s">
        <v>467</v>
      </c>
      <c r="C58" s="361"/>
      <c r="D58" s="318" t="s">
        <v>277</v>
      </c>
      <c r="E58" s="318" t="s">
        <v>296</v>
      </c>
      <c r="F58" s="318" t="s">
        <v>297</v>
      </c>
      <c r="G58" s="319" t="s">
        <v>298</v>
      </c>
      <c r="H58" s="318" t="s">
        <v>74</v>
      </c>
      <c r="I58" s="318" t="s">
        <v>299</v>
      </c>
      <c r="J58" s="318" t="s">
        <v>300</v>
      </c>
      <c r="K58" s="318" t="s">
        <v>235</v>
      </c>
      <c r="L58" s="320" t="s">
        <v>11</v>
      </c>
    </row>
    <row r="59" spans="1:12" x14ac:dyDescent="0.2">
      <c r="A59" s="248"/>
      <c r="B59" s="10"/>
      <c r="C59" s="362"/>
      <c r="D59" s="49"/>
      <c r="E59" s="49"/>
      <c r="F59" s="49"/>
      <c r="G59" s="50"/>
      <c r="H59" s="49"/>
      <c r="I59" s="49"/>
      <c r="J59" s="49"/>
      <c r="K59" s="49"/>
      <c r="L59" s="30"/>
    </row>
    <row r="60" spans="1:12" x14ac:dyDescent="0.2">
      <c r="A60" s="248"/>
      <c r="B60" s="5" t="s">
        <v>153</v>
      </c>
      <c r="F60" s="349"/>
      <c r="G60" s="349"/>
      <c r="H60" s="350">
        <v>1700</v>
      </c>
      <c r="I60" s="351">
        <v>2.77</v>
      </c>
      <c r="J60" s="24"/>
      <c r="K60" s="351">
        <f t="shared" ref="K60:K62" si="2">H60*I60</f>
        <v>4709</v>
      </c>
      <c r="L60" s="20">
        <f>SUM(K60:K62)</f>
        <v>4709</v>
      </c>
    </row>
    <row r="61" spans="1:12" x14ac:dyDescent="0.2">
      <c r="A61" s="248"/>
      <c r="B61" s="5" t="s">
        <v>81</v>
      </c>
      <c r="C61" s="5"/>
      <c r="D61" s="5"/>
      <c r="E61" s="5"/>
      <c r="F61" s="5"/>
      <c r="G61" s="5"/>
      <c r="H61" s="5">
        <v>0</v>
      </c>
      <c r="I61" s="24"/>
      <c r="J61" s="24"/>
      <c r="K61" s="351">
        <f t="shared" si="2"/>
        <v>0</v>
      </c>
      <c r="L61" s="24"/>
    </row>
    <row r="62" spans="1:12" x14ac:dyDescent="0.2">
      <c r="A62" s="248"/>
      <c r="B62" s="5" t="s">
        <v>77</v>
      </c>
      <c r="F62" s="349"/>
      <c r="G62" s="349"/>
      <c r="H62" s="350">
        <v>0</v>
      </c>
      <c r="I62" s="351"/>
      <c r="J62" s="351"/>
      <c r="K62" s="351">
        <f t="shared" si="2"/>
        <v>0</v>
      </c>
      <c r="L62" s="24"/>
    </row>
    <row r="63" spans="1:12" x14ac:dyDescent="0.2">
      <c r="A63" s="248"/>
      <c r="F63" s="349"/>
      <c r="G63" s="349"/>
      <c r="L63" s="5"/>
    </row>
    <row r="64" spans="1:12" x14ac:dyDescent="0.2">
      <c r="A64" s="322">
        <v>1.452</v>
      </c>
      <c r="B64" s="540" t="s">
        <v>468</v>
      </c>
      <c r="C64" s="540"/>
      <c r="D64" s="318" t="s">
        <v>277</v>
      </c>
      <c r="E64" s="318" t="s">
        <v>296</v>
      </c>
      <c r="F64" s="318" t="s">
        <v>297</v>
      </c>
      <c r="G64" s="319" t="s">
        <v>298</v>
      </c>
      <c r="H64" s="318" t="s">
        <v>74</v>
      </c>
      <c r="I64" s="318" t="s">
        <v>299</v>
      </c>
      <c r="J64" s="318" t="s">
        <v>300</v>
      </c>
      <c r="K64" s="318" t="s">
        <v>235</v>
      </c>
      <c r="L64" s="320" t="s">
        <v>11</v>
      </c>
    </row>
    <row r="65" spans="1:12" x14ac:dyDescent="0.2">
      <c r="A65" s="248"/>
      <c r="B65" s="26"/>
      <c r="C65" s="26"/>
      <c r="D65" s="49"/>
      <c r="E65" s="49"/>
      <c r="F65" s="49"/>
      <c r="G65" s="50"/>
      <c r="H65" s="49"/>
      <c r="I65" s="49"/>
      <c r="J65" s="49"/>
      <c r="K65" s="49"/>
      <c r="L65" s="30"/>
    </row>
    <row r="66" spans="1:12" x14ac:dyDescent="0.2">
      <c r="A66" s="248"/>
      <c r="B66" s="5" t="s">
        <v>359</v>
      </c>
      <c r="F66" s="349"/>
      <c r="G66" s="349"/>
      <c r="H66" s="350">
        <v>0</v>
      </c>
      <c r="I66" s="363">
        <v>3000</v>
      </c>
      <c r="J66" s="351"/>
      <c r="K66" s="351">
        <f>H66*I66</f>
        <v>0</v>
      </c>
      <c r="L66" s="20">
        <f>SUM(K66:K67)</f>
        <v>0</v>
      </c>
    </row>
    <row r="67" spans="1:12" x14ac:dyDescent="0.2">
      <c r="A67" s="248"/>
      <c r="B67" s="46" t="s">
        <v>360</v>
      </c>
      <c r="F67" s="349"/>
      <c r="G67" s="349"/>
      <c r="H67" s="350">
        <v>0</v>
      </c>
      <c r="I67" s="351">
        <v>200</v>
      </c>
      <c r="J67" s="351"/>
      <c r="K67" s="351">
        <f>H67*I67</f>
        <v>0</v>
      </c>
      <c r="L67" s="24"/>
    </row>
    <row r="68" spans="1:12" x14ac:dyDescent="0.2">
      <c r="A68" s="248"/>
      <c r="F68" s="349"/>
      <c r="G68" s="349"/>
      <c r="L68" s="5"/>
    </row>
    <row r="69" spans="1:12" x14ac:dyDescent="0.2">
      <c r="A69" s="322">
        <v>1.5009999999999999</v>
      </c>
      <c r="B69" s="540" t="s">
        <v>504</v>
      </c>
      <c r="C69" s="540"/>
      <c r="D69" s="318" t="s">
        <v>277</v>
      </c>
      <c r="E69" s="318" t="s">
        <v>296</v>
      </c>
      <c r="F69" s="318" t="s">
        <v>297</v>
      </c>
      <c r="G69" s="319" t="s">
        <v>298</v>
      </c>
      <c r="H69" s="318" t="s">
        <v>74</v>
      </c>
      <c r="I69" s="318" t="s">
        <v>299</v>
      </c>
      <c r="J69" s="318" t="s">
        <v>300</v>
      </c>
      <c r="K69" s="318" t="s">
        <v>235</v>
      </c>
      <c r="L69" s="320" t="s">
        <v>11</v>
      </c>
    </row>
    <row r="70" spans="1:12" x14ac:dyDescent="0.2">
      <c r="A70" s="248"/>
      <c r="B70" s="58"/>
      <c r="C70" s="58"/>
      <c r="D70" s="49"/>
      <c r="E70" s="49"/>
      <c r="F70" s="49"/>
      <c r="G70" s="50"/>
      <c r="H70" s="49"/>
      <c r="I70" s="49"/>
      <c r="J70" s="49"/>
      <c r="K70" s="49"/>
      <c r="L70" s="30"/>
    </row>
    <row r="71" spans="1:12" x14ac:dyDescent="0.2">
      <c r="A71" s="248"/>
      <c r="B71" s="58"/>
      <c r="C71" s="58"/>
      <c r="D71" s="49"/>
      <c r="E71" s="49"/>
      <c r="F71" s="49"/>
      <c r="G71" s="50"/>
      <c r="H71" s="49"/>
      <c r="I71" s="49"/>
      <c r="J71" s="49"/>
      <c r="K71" s="49" t="s">
        <v>11</v>
      </c>
      <c r="L71" s="364">
        <f>SUM(L72:L78)</f>
        <v>6120</v>
      </c>
    </row>
    <row r="72" spans="1:12" x14ac:dyDescent="0.2">
      <c r="A72" s="248"/>
      <c r="B72" s="5" t="s">
        <v>354</v>
      </c>
      <c r="F72" s="349"/>
      <c r="G72" s="349"/>
      <c r="H72" s="350">
        <v>16</v>
      </c>
      <c r="I72" s="351">
        <v>125</v>
      </c>
      <c r="J72" s="351" t="s">
        <v>343</v>
      </c>
      <c r="K72" s="351">
        <f>H72*I72</f>
        <v>2000</v>
      </c>
      <c r="L72" s="20">
        <f t="shared" ref="L72:L78" si="3">K72</f>
        <v>2000</v>
      </c>
    </row>
    <row r="73" spans="1:12" x14ac:dyDescent="0.2">
      <c r="A73" s="248"/>
      <c r="B73" s="5" t="s">
        <v>507</v>
      </c>
      <c r="F73" s="349"/>
      <c r="G73" s="349"/>
      <c r="H73" s="350">
        <v>8</v>
      </c>
      <c r="I73" s="351">
        <v>50</v>
      </c>
      <c r="J73" s="351" t="s">
        <v>343</v>
      </c>
      <c r="K73" s="351">
        <f>H73*I73</f>
        <v>400</v>
      </c>
      <c r="L73" s="20">
        <f t="shared" si="3"/>
        <v>400</v>
      </c>
    </row>
    <row r="74" spans="1:12" x14ac:dyDescent="0.2">
      <c r="A74" s="248"/>
      <c r="F74" s="349"/>
      <c r="G74" s="349"/>
      <c r="H74" s="350">
        <v>0</v>
      </c>
      <c r="I74" s="351">
        <v>0</v>
      </c>
      <c r="J74" s="351"/>
      <c r="K74" s="351"/>
      <c r="L74" s="20">
        <f t="shared" si="3"/>
        <v>0</v>
      </c>
    </row>
    <row r="75" spans="1:12" x14ac:dyDescent="0.2">
      <c r="A75" s="248"/>
      <c r="B75" s="5" t="s">
        <v>352</v>
      </c>
      <c r="F75" s="349"/>
      <c r="G75" s="349"/>
      <c r="H75" s="350">
        <v>5</v>
      </c>
      <c r="I75" s="351">
        <v>200</v>
      </c>
      <c r="J75" s="351"/>
      <c r="K75" s="351">
        <f>H75*I75</f>
        <v>1000</v>
      </c>
      <c r="L75" s="20">
        <f t="shared" si="3"/>
        <v>1000</v>
      </c>
    </row>
    <row r="76" spans="1:12" x14ac:dyDescent="0.2">
      <c r="A76" s="248"/>
      <c r="B76" s="5" t="s">
        <v>353</v>
      </c>
      <c r="G76" s="349"/>
      <c r="H76" s="350">
        <v>3</v>
      </c>
      <c r="I76" s="351">
        <v>200</v>
      </c>
      <c r="J76" s="351"/>
      <c r="K76" s="351">
        <f>H76*I76</f>
        <v>600</v>
      </c>
      <c r="L76" s="20">
        <f t="shared" si="3"/>
        <v>600</v>
      </c>
    </row>
    <row r="77" spans="1:12" x14ac:dyDescent="0.2">
      <c r="A77" s="248"/>
      <c r="B77" s="5" t="s">
        <v>93</v>
      </c>
      <c r="D77" s="471" t="s">
        <v>738</v>
      </c>
      <c r="F77" s="349" t="s">
        <v>355</v>
      </c>
      <c r="G77" s="349" t="s">
        <v>737</v>
      </c>
      <c r="H77" s="350">
        <v>16</v>
      </c>
      <c r="I77" s="351">
        <v>120</v>
      </c>
      <c r="J77" s="351" t="s">
        <v>343</v>
      </c>
      <c r="K77" s="351">
        <f>H77*I77</f>
        <v>1920</v>
      </c>
      <c r="L77" s="20">
        <f t="shared" si="3"/>
        <v>1920</v>
      </c>
    </row>
    <row r="78" spans="1:12" x14ac:dyDescent="0.2">
      <c r="A78" s="248"/>
      <c r="F78" s="349" t="s">
        <v>356</v>
      </c>
      <c r="G78" s="349"/>
      <c r="H78" s="350">
        <v>2</v>
      </c>
      <c r="I78" s="351">
        <v>100</v>
      </c>
      <c r="J78" s="351" t="s">
        <v>343</v>
      </c>
      <c r="K78" s="351">
        <f>H78*I78</f>
        <v>200</v>
      </c>
      <c r="L78" s="20">
        <f t="shared" si="3"/>
        <v>200</v>
      </c>
    </row>
    <row r="79" spans="1:12" x14ac:dyDescent="0.2">
      <c r="A79" s="248"/>
      <c r="F79" s="349"/>
      <c r="G79" s="349"/>
      <c r="L79" s="5"/>
    </row>
    <row r="80" spans="1:12" x14ac:dyDescent="0.2">
      <c r="A80" s="322">
        <v>1.56</v>
      </c>
      <c r="B80" s="316" t="s">
        <v>483</v>
      </c>
      <c r="C80" s="361"/>
      <c r="D80" s="318" t="s">
        <v>277</v>
      </c>
      <c r="E80" s="318" t="s">
        <v>296</v>
      </c>
      <c r="F80" s="318" t="s">
        <v>297</v>
      </c>
      <c r="G80" s="319" t="s">
        <v>298</v>
      </c>
      <c r="H80" s="318" t="s">
        <v>74</v>
      </c>
      <c r="I80" s="318" t="s">
        <v>299</v>
      </c>
      <c r="J80" s="318" t="s">
        <v>300</v>
      </c>
      <c r="K80" s="318" t="s">
        <v>235</v>
      </c>
      <c r="L80" s="320" t="s">
        <v>11</v>
      </c>
    </row>
    <row r="81" spans="1:12" x14ac:dyDescent="0.2">
      <c r="A81" s="248"/>
      <c r="B81" s="10"/>
      <c r="C81" s="362"/>
      <c r="D81" s="49"/>
      <c r="E81" s="49"/>
      <c r="F81" s="49"/>
      <c r="G81" s="50"/>
      <c r="H81" s="49"/>
      <c r="I81" s="49"/>
      <c r="J81" s="49"/>
      <c r="K81" s="49"/>
      <c r="L81" s="30"/>
    </row>
    <row r="82" spans="1:12" x14ac:dyDescent="0.2">
      <c r="A82" s="26"/>
      <c r="F82" s="349" t="s">
        <v>4</v>
      </c>
      <c r="G82" s="349"/>
      <c r="H82" s="350">
        <v>1</v>
      </c>
      <c r="I82" s="351">
        <v>600</v>
      </c>
      <c r="J82" s="351" t="s">
        <v>78</v>
      </c>
      <c r="K82" s="351">
        <f>H82*I82</f>
        <v>600</v>
      </c>
      <c r="L82" s="20">
        <f>SUM(K82:K84)</f>
        <v>2200</v>
      </c>
    </row>
    <row r="83" spans="1:12" x14ac:dyDescent="0.2">
      <c r="A83" s="26"/>
      <c r="F83" s="349" t="s">
        <v>3</v>
      </c>
      <c r="G83" s="349"/>
      <c r="H83" s="350">
        <v>32</v>
      </c>
      <c r="I83" s="351">
        <v>50</v>
      </c>
      <c r="J83" s="351" t="s">
        <v>312</v>
      </c>
      <c r="K83" s="351">
        <f>H83*I83</f>
        <v>1600</v>
      </c>
      <c r="L83" s="20"/>
    </row>
    <row r="84" spans="1:12" x14ac:dyDescent="0.2">
      <c r="A84" s="26"/>
      <c r="F84" s="349" t="s">
        <v>84</v>
      </c>
      <c r="G84" s="349"/>
      <c r="H84" s="350">
        <v>0</v>
      </c>
      <c r="I84" s="351">
        <v>4500</v>
      </c>
      <c r="J84" s="351"/>
      <c r="K84" s="351">
        <f>H84*I84</f>
        <v>0</v>
      </c>
      <c r="L84" s="20"/>
    </row>
    <row r="85" spans="1:12" x14ac:dyDescent="0.2">
      <c r="A85" s="26"/>
      <c r="F85" s="349"/>
      <c r="G85" s="349"/>
      <c r="L85" s="31"/>
    </row>
    <row r="86" spans="1:12" x14ac:dyDescent="0.2">
      <c r="A86" s="322">
        <v>1.74</v>
      </c>
      <c r="B86" s="316" t="s">
        <v>505</v>
      </c>
      <c r="C86" s="317"/>
      <c r="D86" s="318" t="s">
        <v>277</v>
      </c>
      <c r="E86" s="318" t="s">
        <v>296</v>
      </c>
      <c r="F86" s="318" t="s">
        <v>297</v>
      </c>
      <c r="G86" s="319" t="s">
        <v>298</v>
      </c>
      <c r="H86" s="318" t="s">
        <v>74</v>
      </c>
      <c r="I86" s="318" t="s">
        <v>299</v>
      </c>
      <c r="J86" s="318" t="s">
        <v>300</v>
      </c>
      <c r="K86" s="318" t="s">
        <v>235</v>
      </c>
      <c r="L86" s="320" t="s">
        <v>11</v>
      </c>
    </row>
    <row r="87" spans="1:12" x14ac:dyDescent="0.2">
      <c r="A87" s="248"/>
      <c r="B87" s="10"/>
      <c r="C87" s="32"/>
      <c r="D87" s="49"/>
      <c r="E87" s="49"/>
      <c r="F87" s="49"/>
      <c r="G87" s="50"/>
      <c r="H87" s="49"/>
      <c r="I87" s="49"/>
      <c r="J87" s="49"/>
      <c r="K87" s="49"/>
      <c r="L87" s="30"/>
    </row>
    <row r="88" spans="1:12" x14ac:dyDescent="0.2">
      <c r="A88" s="248"/>
      <c r="B88" s="10"/>
      <c r="C88" s="32"/>
      <c r="D88" s="49"/>
      <c r="E88" s="49"/>
      <c r="F88" s="49"/>
      <c r="G88" s="50"/>
      <c r="H88" s="49"/>
      <c r="I88" s="49"/>
      <c r="J88" s="49"/>
      <c r="K88" s="49" t="s">
        <v>11</v>
      </c>
      <c r="L88" s="364">
        <f>SUM(L90:L97)</f>
        <v>23820</v>
      </c>
    </row>
    <row r="89" spans="1:12" x14ac:dyDescent="0.2">
      <c r="A89" s="248"/>
      <c r="B89" s="9" t="s">
        <v>508</v>
      </c>
      <c r="C89" s="32"/>
      <c r="D89" s="49"/>
      <c r="E89" s="49"/>
      <c r="F89" s="49"/>
      <c r="G89" s="50"/>
      <c r="H89" s="49"/>
      <c r="I89" s="49"/>
      <c r="J89" s="49"/>
      <c r="K89" s="49"/>
      <c r="L89" s="30"/>
    </row>
    <row r="90" spans="1:12" x14ac:dyDescent="0.2">
      <c r="A90" s="26"/>
      <c r="B90" s="365" t="s">
        <v>357</v>
      </c>
      <c r="C90" s="5"/>
      <c r="F90" s="349" t="s">
        <v>3</v>
      </c>
      <c r="G90" s="538">
        <v>3</v>
      </c>
      <c r="H90" s="350">
        <v>60</v>
      </c>
      <c r="I90" s="351">
        <v>150</v>
      </c>
      <c r="J90" s="351" t="s">
        <v>820</v>
      </c>
      <c r="K90" s="351">
        <f>H90*I90</f>
        <v>9000</v>
      </c>
      <c r="L90" s="20">
        <f>SUM(K90)</f>
        <v>9000</v>
      </c>
    </row>
    <row r="91" spans="1:12" x14ac:dyDescent="0.2">
      <c r="A91" s="26"/>
      <c r="F91" s="349"/>
      <c r="G91" s="349"/>
      <c r="L91" s="5"/>
    </row>
    <row r="92" spans="1:12" x14ac:dyDescent="0.2">
      <c r="A92" s="26"/>
      <c r="B92" s="9" t="s">
        <v>509</v>
      </c>
      <c r="F92" s="349"/>
      <c r="G92" s="349"/>
      <c r="L92" s="5"/>
    </row>
    <row r="93" spans="1:12" x14ac:dyDescent="0.2">
      <c r="A93" s="26"/>
      <c r="B93" s="27"/>
      <c r="F93" s="349" t="s">
        <v>84</v>
      </c>
      <c r="G93" s="349"/>
      <c r="H93" s="350">
        <v>3600</v>
      </c>
      <c r="I93" s="351">
        <v>0.95</v>
      </c>
      <c r="J93" s="351" t="s">
        <v>340</v>
      </c>
      <c r="K93" s="351">
        <f t="shared" ref="K93:K94" si="4">H93*I93</f>
        <v>3420</v>
      </c>
      <c r="L93" s="20">
        <f>K93</f>
        <v>3420</v>
      </c>
    </row>
    <row r="94" spans="1:12" x14ac:dyDescent="0.2">
      <c r="A94" s="26"/>
      <c r="B94" s="27"/>
      <c r="F94" s="349" t="s">
        <v>3</v>
      </c>
      <c r="G94" s="349"/>
      <c r="H94" s="350">
        <v>32</v>
      </c>
      <c r="I94" s="351">
        <v>50</v>
      </c>
      <c r="J94" s="351"/>
      <c r="K94" s="351">
        <f t="shared" si="4"/>
        <v>1600</v>
      </c>
      <c r="L94" s="24">
        <f>K94</f>
        <v>1600</v>
      </c>
    </row>
    <row r="95" spans="1:12" x14ac:dyDescent="0.2">
      <c r="A95" s="26"/>
      <c r="B95" s="27"/>
      <c r="F95" s="349"/>
      <c r="G95" s="349"/>
      <c r="H95" s="350"/>
      <c r="I95" s="351"/>
      <c r="J95" s="351"/>
      <c r="K95" s="351"/>
      <c r="L95" s="24"/>
    </row>
    <row r="96" spans="1:12" x14ac:dyDescent="0.2">
      <c r="A96" s="26"/>
      <c r="B96" s="366" t="s">
        <v>470</v>
      </c>
      <c r="F96" s="470" t="s">
        <v>739</v>
      </c>
      <c r="G96" s="349"/>
      <c r="H96" s="350"/>
      <c r="I96" s="351"/>
      <c r="J96" s="351"/>
      <c r="K96" s="351"/>
      <c r="L96" s="24"/>
    </row>
    <row r="97" spans="1:12" x14ac:dyDescent="0.2">
      <c r="A97" s="26"/>
      <c r="B97" s="56" t="s">
        <v>358</v>
      </c>
      <c r="D97" s="469"/>
      <c r="F97" s="349" t="s">
        <v>5</v>
      </c>
      <c r="G97" s="349" t="s">
        <v>736</v>
      </c>
      <c r="H97" s="350">
        <v>28</v>
      </c>
      <c r="I97" s="351">
        <v>350</v>
      </c>
      <c r="J97" s="351"/>
      <c r="K97" s="351">
        <f>H97*I97</f>
        <v>9800</v>
      </c>
      <c r="L97" s="20">
        <f>K97</f>
        <v>9800</v>
      </c>
    </row>
    <row r="98" spans="1:12" x14ac:dyDescent="0.2">
      <c r="A98" s="26"/>
      <c r="F98" s="349"/>
      <c r="G98" s="349"/>
      <c r="L98" s="5"/>
    </row>
    <row r="99" spans="1:12" x14ac:dyDescent="0.2">
      <c r="A99" s="322">
        <v>1.81</v>
      </c>
      <c r="B99" s="316" t="s">
        <v>503</v>
      </c>
      <c r="C99" s="317"/>
      <c r="D99" s="318" t="s">
        <v>277</v>
      </c>
      <c r="E99" s="318" t="s">
        <v>296</v>
      </c>
      <c r="F99" s="318" t="s">
        <v>297</v>
      </c>
      <c r="G99" s="319" t="s">
        <v>298</v>
      </c>
      <c r="H99" s="318" t="s">
        <v>74</v>
      </c>
      <c r="I99" s="318" t="s">
        <v>299</v>
      </c>
      <c r="J99" s="318" t="s">
        <v>300</v>
      </c>
      <c r="K99" s="318" t="s">
        <v>235</v>
      </c>
      <c r="L99" s="320" t="s">
        <v>11</v>
      </c>
    </row>
    <row r="100" spans="1:12" x14ac:dyDescent="0.2">
      <c r="A100" s="248"/>
      <c r="B100" s="10"/>
      <c r="C100" s="32"/>
      <c r="D100" s="49"/>
      <c r="E100" s="49"/>
      <c r="F100" s="49"/>
      <c r="G100" s="50"/>
      <c r="H100" s="49"/>
      <c r="I100" s="49"/>
      <c r="J100" s="49"/>
      <c r="K100" s="49"/>
      <c r="L100" s="30"/>
    </row>
    <row r="101" spans="1:12" x14ac:dyDescent="0.2">
      <c r="A101" s="248"/>
      <c r="B101" s="5" t="s">
        <v>94</v>
      </c>
      <c r="E101" s="349"/>
      <c r="F101" s="349" t="s">
        <v>91</v>
      </c>
      <c r="G101" s="349" t="s">
        <v>95</v>
      </c>
      <c r="H101" s="350">
        <v>1700000</v>
      </c>
      <c r="I101" s="351">
        <v>6.0000000000000001E-3</v>
      </c>
      <c r="J101" s="351" t="s">
        <v>344</v>
      </c>
      <c r="K101" s="351">
        <f>H101*I101</f>
        <v>10200</v>
      </c>
      <c r="L101" s="20">
        <f>K101</f>
        <v>10200</v>
      </c>
    </row>
    <row r="102" spans="1:12" x14ac:dyDescent="0.2">
      <c r="A102" s="248"/>
      <c r="C102" s="5"/>
      <c r="D102" s="5"/>
      <c r="E102" s="5"/>
      <c r="F102" s="5"/>
      <c r="G102" s="5"/>
      <c r="H102" s="5"/>
      <c r="I102" s="5"/>
      <c r="J102" s="5"/>
      <c r="K102" s="5"/>
      <c r="L102" s="5"/>
    </row>
    <row r="103" spans="1:12" x14ac:dyDescent="0.2">
      <c r="A103" s="322">
        <v>1.83</v>
      </c>
      <c r="B103" s="316" t="s">
        <v>471</v>
      </c>
      <c r="C103" s="317"/>
      <c r="D103" s="318" t="s">
        <v>277</v>
      </c>
      <c r="E103" s="318" t="s">
        <v>296</v>
      </c>
      <c r="F103" s="318" t="s">
        <v>297</v>
      </c>
      <c r="G103" s="319" t="s">
        <v>298</v>
      </c>
      <c r="H103" s="318" t="s">
        <v>74</v>
      </c>
      <c r="I103" s="318" t="s">
        <v>299</v>
      </c>
      <c r="J103" s="318" t="s">
        <v>300</v>
      </c>
      <c r="K103" s="318" t="s">
        <v>235</v>
      </c>
      <c r="L103" s="320" t="s">
        <v>11</v>
      </c>
    </row>
    <row r="104" spans="1:12" x14ac:dyDescent="0.2">
      <c r="A104" s="243"/>
      <c r="B104" s="10"/>
      <c r="C104" s="32"/>
      <c r="D104" s="49"/>
      <c r="E104" s="49"/>
      <c r="F104" s="49"/>
      <c r="G104" s="50"/>
      <c r="H104" s="49"/>
      <c r="I104" s="49"/>
      <c r="J104" s="49"/>
      <c r="K104" s="49"/>
      <c r="L104" s="30"/>
    </row>
    <row r="105" spans="1:12" x14ac:dyDescent="0.2">
      <c r="A105" s="243"/>
      <c r="B105" s="5" t="s">
        <v>96</v>
      </c>
      <c r="F105" s="349"/>
      <c r="G105" s="349"/>
      <c r="H105" s="350">
        <v>0</v>
      </c>
      <c r="I105" s="351">
        <v>500</v>
      </c>
      <c r="J105" s="351" t="s">
        <v>341</v>
      </c>
      <c r="K105" s="351">
        <f>H105*I105</f>
        <v>0</v>
      </c>
      <c r="L105" s="20">
        <f>SUM(K105:K106)</f>
        <v>0</v>
      </c>
    </row>
    <row r="106" spans="1:12" x14ac:dyDescent="0.2">
      <c r="A106" s="243"/>
      <c r="B106" s="5" t="s">
        <v>97</v>
      </c>
      <c r="F106" s="349" t="s">
        <v>98</v>
      </c>
      <c r="G106" s="349"/>
      <c r="H106" s="351"/>
      <c r="I106" s="351"/>
      <c r="J106" s="351" t="s">
        <v>345</v>
      </c>
      <c r="K106" s="351">
        <f>H106*I106</f>
        <v>0</v>
      </c>
      <c r="L106" s="24"/>
    </row>
    <row r="107" spans="1:12" x14ac:dyDescent="0.2">
      <c r="A107" s="35"/>
      <c r="B107" s="5" t="s">
        <v>64</v>
      </c>
      <c r="F107" s="349"/>
      <c r="G107" s="349"/>
      <c r="H107" s="351"/>
      <c r="I107" s="351"/>
      <c r="J107" s="351"/>
      <c r="K107" s="351"/>
      <c r="L107" s="24"/>
    </row>
  </sheetData>
  <mergeCells count="5">
    <mergeCell ref="B69:C69"/>
    <mergeCell ref="B64:C64"/>
    <mergeCell ref="H2:I2"/>
    <mergeCell ref="A2:B2"/>
    <mergeCell ref="B24:C24"/>
  </mergeCells>
  <pageMargins left="0.7" right="0.7" top="0.75" bottom="0.75" header="0.3" footer="0.3"/>
  <pageSetup scale="33" orientation="landscape" r:id="rId1"/>
  <ignoredErrors>
    <ignoredError sqref="A3 A13:A14 A18:A21 A5:A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1"/>
  </sheetPr>
  <dimension ref="A1:L62"/>
  <sheetViews>
    <sheetView topLeftCell="B1" workbookViewId="0">
      <selection activeCell="F10" sqref="F10"/>
    </sheetView>
  </sheetViews>
  <sheetFormatPr defaultColWidth="9.140625" defaultRowHeight="12.75" x14ac:dyDescent="0.2"/>
  <cols>
    <col min="1" max="1" width="7.28515625" style="35" bestFit="1" customWidth="1"/>
    <col min="2" max="2" width="37.5703125" style="5" customWidth="1"/>
    <col min="3" max="3" width="2.28515625" style="5" customWidth="1"/>
    <col min="4" max="4" width="12.5703125" style="5" customWidth="1"/>
    <col min="5" max="5" width="10.7109375" style="5" customWidth="1"/>
    <col min="6" max="6" width="20.42578125" style="5" customWidth="1"/>
    <col min="7" max="7" width="11.140625" style="5" bestFit="1" customWidth="1"/>
    <col min="8" max="8" width="10.7109375" style="5" customWidth="1"/>
    <col min="9" max="9" width="11.7109375" style="5" customWidth="1"/>
    <col min="10" max="10" width="13" style="5" customWidth="1"/>
    <col min="11" max="11" width="11.28515625" style="5" customWidth="1"/>
    <col min="12" max="12" width="15" style="5" customWidth="1"/>
    <col min="13" max="13" width="6" style="5" customWidth="1"/>
    <col min="14" max="14" width="15" style="5" customWidth="1"/>
    <col min="15" max="15" width="13.85546875" style="5" customWidth="1"/>
    <col min="16" max="16384" width="9.140625" style="5"/>
  </cols>
  <sheetData>
    <row r="1" spans="1:12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7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x14ac:dyDescent="0.2">
      <c r="A2" s="542" t="s">
        <v>361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SUM(J3:J14)</f>
        <v>0</v>
      </c>
      <c r="K2" s="480"/>
      <c r="L2" s="482"/>
    </row>
    <row r="3" spans="1:12" ht="14.25" x14ac:dyDescent="0.2">
      <c r="A3" s="483" t="s">
        <v>547</v>
      </c>
      <c r="B3" s="484" t="s">
        <v>362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548</v>
      </c>
      <c r="B4" s="484" t="s">
        <v>363</v>
      </c>
      <c r="C4" s="485"/>
      <c r="D4" s="486"/>
      <c r="E4" s="485"/>
      <c r="F4" s="485"/>
      <c r="G4" s="485"/>
      <c r="H4" s="485"/>
      <c r="I4" s="485"/>
      <c r="J4" s="485">
        <f t="shared" ref="J4:J14" si="0">SUM(D4:H4)</f>
        <v>0</v>
      </c>
      <c r="K4" s="487"/>
      <c r="L4" s="488"/>
    </row>
    <row r="5" spans="1:12" ht="14.25" x14ac:dyDescent="0.2">
      <c r="A5" s="483" t="s">
        <v>549</v>
      </c>
      <c r="B5" s="484" t="s">
        <v>364</v>
      </c>
      <c r="C5" s="485"/>
      <c r="D5" s="486"/>
      <c r="E5" s="485"/>
      <c r="F5" s="485"/>
      <c r="G5" s="485"/>
      <c r="H5" s="485"/>
      <c r="I5" s="485"/>
      <c r="J5" s="485">
        <f t="shared" si="0"/>
        <v>0</v>
      </c>
      <c r="K5" s="487"/>
      <c r="L5" s="488"/>
    </row>
    <row r="6" spans="1:12" ht="14.25" x14ac:dyDescent="0.2">
      <c r="A6" s="483" t="s">
        <v>550</v>
      </c>
      <c r="B6" s="484" t="s">
        <v>365</v>
      </c>
      <c r="C6" s="485"/>
      <c r="D6" s="486"/>
      <c r="E6" s="485"/>
      <c r="F6" s="485"/>
      <c r="G6" s="485"/>
      <c r="H6" s="485"/>
      <c r="I6" s="485"/>
      <c r="J6" s="485">
        <f t="shared" si="0"/>
        <v>0</v>
      </c>
      <c r="K6" s="487"/>
      <c r="L6" s="488"/>
    </row>
    <row r="7" spans="1:12" ht="14.25" x14ac:dyDescent="0.2">
      <c r="A7" s="483" t="s">
        <v>551</v>
      </c>
      <c r="B7" s="484" t="s">
        <v>366</v>
      </c>
      <c r="C7" s="485"/>
      <c r="D7" s="486"/>
      <c r="E7" s="485"/>
      <c r="F7" s="485"/>
      <c r="G7" s="485"/>
      <c r="H7" s="485"/>
      <c r="I7" s="485"/>
      <c r="J7" s="485">
        <f t="shared" si="0"/>
        <v>0</v>
      </c>
      <c r="K7" s="487"/>
      <c r="L7" s="488"/>
    </row>
    <row r="8" spans="1:12" ht="14.25" x14ac:dyDescent="0.2">
      <c r="A8" s="483" t="s">
        <v>552</v>
      </c>
      <c r="B8" s="484" t="s">
        <v>367</v>
      </c>
      <c r="C8" s="485"/>
      <c r="D8" s="486"/>
      <c r="E8" s="485"/>
      <c r="F8" s="485"/>
      <c r="G8" s="485"/>
      <c r="H8" s="485"/>
      <c r="I8" s="485"/>
      <c r="J8" s="485">
        <f t="shared" si="0"/>
        <v>0</v>
      </c>
      <c r="K8" s="487"/>
      <c r="L8" s="488"/>
    </row>
    <row r="9" spans="1:12" ht="14.25" x14ac:dyDescent="0.2">
      <c r="A9" s="483" t="s">
        <v>553</v>
      </c>
      <c r="B9" s="484" t="s">
        <v>368</v>
      </c>
      <c r="C9" s="485"/>
      <c r="D9" s="486"/>
      <c r="E9" s="485"/>
      <c r="F9" s="485"/>
      <c r="G9" s="485"/>
      <c r="H9" s="485"/>
      <c r="I9" s="485"/>
      <c r="J9" s="485">
        <f t="shared" si="0"/>
        <v>0</v>
      </c>
      <c r="K9" s="487"/>
      <c r="L9" s="488"/>
    </row>
    <row r="10" spans="1:12" ht="14.25" x14ac:dyDescent="0.2">
      <c r="A10" s="483" t="s">
        <v>554</v>
      </c>
      <c r="B10" s="484" t="s">
        <v>369</v>
      </c>
      <c r="C10" s="485"/>
      <c r="D10" s="486"/>
      <c r="E10" s="485"/>
      <c r="F10" s="485"/>
      <c r="G10" s="485"/>
      <c r="H10" s="485"/>
      <c r="I10" s="485"/>
      <c r="J10" s="485">
        <f t="shared" si="0"/>
        <v>0</v>
      </c>
      <c r="K10" s="487"/>
      <c r="L10" s="488"/>
    </row>
    <row r="11" spans="1:12" ht="14.25" x14ac:dyDescent="0.2">
      <c r="A11" s="483" t="s">
        <v>648</v>
      </c>
      <c r="B11" s="484" t="s">
        <v>370</v>
      </c>
      <c r="C11" s="485"/>
      <c r="D11" s="486"/>
      <c r="E11" s="485"/>
      <c r="F11" s="485"/>
      <c r="G11" s="485"/>
      <c r="H11" s="485"/>
      <c r="I11" s="485"/>
      <c r="J11" s="485">
        <f t="shared" si="0"/>
        <v>0</v>
      </c>
      <c r="K11" s="487"/>
      <c r="L11" s="488"/>
    </row>
    <row r="12" spans="1:12" ht="14.25" x14ac:dyDescent="0.2">
      <c r="A12" s="483" t="s">
        <v>651</v>
      </c>
      <c r="B12" s="484" t="s">
        <v>371</v>
      </c>
      <c r="C12" s="485"/>
      <c r="D12" s="486"/>
      <c r="E12" s="485"/>
      <c r="F12" s="485"/>
      <c r="G12" s="485"/>
      <c r="H12" s="485"/>
      <c r="I12" s="485"/>
      <c r="J12" s="485">
        <f t="shared" si="0"/>
        <v>0</v>
      </c>
      <c r="K12" s="487"/>
      <c r="L12" s="488"/>
    </row>
    <row r="13" spans="1:12" ht="14.25" x14ac:dyDescent="0.2">
      <c r="A13" s="483" t="s">
        <v>649</v>
      </c>
      <c r="B13" s="484" t="s">
        <v>372</v>
      </c>
      <c r="C13" s="485"/>
      <c r="D13" s="486"/>
      <c r="E13" s="485"/>
      <c r="F13" s="485"/>
      <c r="G13" s="485"/>
      <c r="H13" s="485"/>
      <c r="I13" s="485"/>
      <c r="J13" s="485">
        <f t="shared" si="0"/>
        <v>0</v>
      </c>
      <c r="K13" s="487"/>
      <c r="L13" s="488"/>
    </row>
    <row r="14" spans="1:12" ht="15" thickBot="1" x14ac:dyDescent="0.25">
      <c r="A14" s="499" t="s">
        <v>650</v>
      </c>
      <c r="B14" s="500" t="s">
        <v>373</v>
      </c>
      <c r="C14" s="501"/>
      <c r="D14" s="502"/>
      <c r="E14" s="501"/>
      <c r="F14" s="501"/>
      <c r="G14" s="501"/>
      <c r="H14" s="501"/>
      <c r="I14" s="501"/>
      <c r="J14" s="501">
        <f t="shared" si="0"/>
        <v>0</v>
      </c>
      <c r="K14" s="503"/>
      <c r="L14" s="504"/>
    </row>
    <row r="15" spans="1:12" x14ac:dyDescent="0.2">
      <c r="A15" s="5"/>
      <c r="D15" s="51"/>
      <c r="E15" s="41"/>
      <c r="F15" s="42"/>
      <c r="G15" s="13"/>
      <c r="H15" s="14"/>
      <c r="I15" s="15"/>
      <c r="J15" s="13"/>
      <c r="K15" s="39"/>
      <c r="L15" s="39"/>
    </row>
    <row r="16" spans="1:12" ht="38.25" x14ac:dyDescent="0.2">
      <c r="A16" s="254" t="s">
        <v>16</v>
      </c>
      <c r="B16" s="255" t="s">
        <v>361</v>
      </c>
      <c r="C16" s="256"/>
      <c r="D16" s="257" t="s">
        <v>277</v>
      </c>
      <c r="E16" s="257" t="s">
        <v>337</v>
      </c>
      <c r="F16" s="257" t="s">
        <v>342</v>
      </c>
      <c r="G16" s="257" t="s">
        <v>298</v>
      </c>
      <c r="H16" s="257" t="s">
        <v>74</v>
      </c>
      <c r="I16" s="257" t="s">
        <v>299</v>
      </c>
      <c r="J16" s="257" t="s">
        <v>300</v>
      </c>
      <c r="K16" s="257" t="s">
        <v>318</v>
      </c>
      <c r="L16" s="258" t="s">
        <v>11</v>
      </c>
    </row>
    <row r="18" spans="1:12" ht="15" customHeight="1" x14ac:dyDescent="0.2">
      <c r="A18" s="315">
        <v>2.0099999999999998</v>
      </c>
      <c r="B18" s="316" t="s">
        <v>362</v>
      </c>
      <c r="C18" s="317"/>
      <c r="D18" s="318"/>
      <c r="E18" s="318" t="s">
        <v>296</v>
      </c>
      <c r="F18" s="318" t="s">
        <v>338</v>
      </c>
      <c r="G18" s="319" t="s">
        <v>298</v>
      </c>
      <c r="H18" s="318" t="s">
        <v>74</v>
      </c>
      <c r="I18" s="318" t="s">
        <v>299</v>
      </c>
      <c r="J18" s="318" t="s">
        <v>300</v>
      </c>
      <c r="K18" s="318" t="s">
        <v>235</v>
      </c>
      <c r="L18" s="320" t="s">
        <v>11</v>
      </c>
    </row>
    <row r="19" spans="1:12" x14ac:dyDescent="0.2">
      <c r="A19" s="52"/>
      <c r="B19" s="10"/>
      <c r="C19" s="32"/>
      <c r="D19" s="32"/>
      <c r="E19" s="32"/>
      <c r="F19" s="33"/>
      <c r="H19" s="32"/>
      <c r="I19" s="38"/>
      <c r="J19" s="38"/>
      <c r="K19" s="38"/>
      <c r="L19" s="20"/>
    </row>
    <row r="20" spans="1:12" x14ac:dyDescent="0.2">
      <c r="A20" s="52"/>
      <c r="E20" s="32"/>
      <c r="F20" s="33"/>
      <c r="H20" s="32"/>
      <c r="I20" s="38"/>
      <c r="J20" s="38"/>
      <c r="K20" s="38"/>
      <c r="L20" s="20"/>
    </row>
    <row r="21" spans="1:12" x14ac:dyDescent="0.2">
      <c r="A21" s="52"/>
      <c r="E21" s="32"/>
      <c r="F21" s="33"/>
      <c r="H21" s="32"/>
      <c r="I21" s="38"/>
      <c r="J21" s="38"/>
      <c r="K21" s="38"/>
      <c r="L21" s="20"/>
    </row>
    <row r="22" spans="1:12" ht="15" customHeight="1" x14ac:dyDescent="0.2">
      <c r="A22" s="315">
        <v>2.0510000000000002</v>
      </c>
      <c r="B22" s="321" t="s">
        <v>363</v>
      </c>
      <c r="C22" s="318"/>
      <c r="D22" s="318"/>
      <c r="E22" s="318" t="s">
        <v>296</v>
      </c>
      <c r="F22" s="318" t="s">
        <v>338</v>
      </c>
      <c r="G22" s="319" t="s">
        <v>298</v>
      </c>
      <c r="H22" s="318" t="s">
        <v>74</v>
      </c>
      <c r="I22" s="318" t="s">
        <v>299</v>
      </c>
      <c r="J22" s="318" t="s">
        <v>300</v>
      </c>
      <c r="K22" s="318" t="s">
        <v>235</v>
      </c>
      <c r="L22" s="320" t="s">
        <v>11</v>
      </c>
    </row>
    <row r="23" spans="1:12" x14ac:dyDescent="0.2">
      <c r="A23" s="243"/>
      <c r="C23" s="32"/>
      <c r="D23" s="32"/>
      <c r="E23" s="32"/>
      <c r="F23" s="32"/>
      <c r="G23" s="36"/>
      <c r="H23" s="32"/>
      <c r="I23" s="21"/>
      <c r="J23" s="38"/>
      <c r="K23" s="38"/>
      <c r="L23" s="245"/>
    </row>
    <row r="24" spans="1:12" x14ac:dyDescent="0.2">
      <c r="A24" s="243"/>
      <c r="C24" s="32"/>
      <c r="D24" s="32"/>
      <c r="E24" s="32"/>
      <c r="F24" s="32"/>
      <c r="G24" s="36"/>
      <c r="H24" s="32"/>
      <c r="I24" s="21"/>
      <c r="J24" s="38"/>
      <c r="K24" s="38"/>
      <c r="L24" s="512"/>
    </row>
    <row r="25" spans="1:12" x14ac:dyDescent="0.2">
      <c r="A25" s="243"/>
      <c r="I25" s="38"/>
      <c r="J25" s="38"/>
      <c r="K25" s="38"/>
      <c r="L25" s="512"/>
    </row>
    <row r="26" spans="1:12" ht="15" customHeight="1" x14ac:dyDescent="0.2">
      <c r="A26" s="322">
        <v>2.0529999999999999</v>
      </c>
      <c r="B26" s="321" t="s">
        <v>364</v>
      </c>
      <c r="C26" s="318"/>
      <c r="D26" s="318"/>
      <c r="E26" s="318" t="s">
        <v>296</v>
      </c>
      <c r="F26" s="318" t="s">
        <v>297</v>
      </c>
      <c r="G26" s="319" t="s">
        <v>298</v>
      </c>
      <c r="H26" s="318" t="s">
        <v>74</v>
      </c>
      <c r="I26" s="318" t="s">
        <v>299</v>
      </c>
      <c r="J26" s="318" t="s">
        <v>300</v>
      </c>
      <c r="K26" s="318" t="s">
        <v>235</v>
      </c>
      <c r="L26" s="320" t="s">
        <v>11</v>
      </c>
    </row>
    <row r="27" spans="1:12" x14ac:dyDescent="0.2">
      <c r="A27" s="244"/>
      <c r="B27" s="53"/>
      <c r="C27" s="49"/>
      <c r="D27" s="49"/>
      <c r="E27" s="49"/>
      <c r="G27" s="36"/>
      <c r="H27" s="32"/>
      <c r="I27" s="22"/>
      <c r="J27" s="38"/>
      <c r="K27" s="21"/>
      <c r="L27" s="246"/>
    </row>
    <row r="28" spans="1:12" x14ac:dyDescent="0.2">
      <c r="A28" s="244"/>
      <c r="B28" s="53"/>
      <c r="C28" s="49"/>
      <c r="D28" s="49"/>
      <c r="E28" s="49"/>
      <c r="G28" s="36"/>
      <c r="H28" s="32"/>
      <c r="I28" s="22"/>
      <c r="J28" s="38"/>
      <c r="K28" s="21"/>
      <c r="L28" s="246"/>
    </row>
    <row r="29" spans="1:12" x14ac:dyDescent="0.2">
      <c r="A29" s="243"/>
      <c r="B29" s="513"/>
      <c r="C29" s="19"/>
      <c r="D29" s="514"/>
      <c r="E29" s="515"/>
      <c r="F29" s="515"/>
      <c r="G29" s="516"/>
      <c r="H29" s="517"/>
      <c r="I29" s="518"/>
      <c r="J29" s="518"/>
      <c r="K29" s="518"/>
      <c r="L29" s="24"/>
    </row>
    <row r="30" spans="1:12" ht="15" customHeight="1" x14ac:dyDescent="0.2">
      <c r="A30" s="322">
        <v>2.0550000000000002</v>
      </c>
      <c r="B30" s="321" t="s">
        <v>365</v>
      </c>
      <c r="C30" s="318"/>
      <c r="D30" s="318"/>
      <c r="E30" s="318" t="s">
        <v>296</v>
      </c>
      <c r="F30" s="318" t="s">
        <v>297</v>
      </c>
      <c r="G30" s="319" t="s">
        <v>298</v>
      </c>
      <c r="H30" s="318" t="s">
        <v>74</v>
      </c>
      <c r="I30" s="318" t="s">
        <v>299</v>
      </c>
      <c r="J30" s="318" t="s">
        <v>300</v>
      </c>
      <c r="K30" s="318" t="s">
        <v>235</v>
      </c>
      <c r="L30" s="320" t="s">
        <v>11</v>
      </c>
    </row>
    <row r="34" spans="1:12" ht="15" customHeight="1" x14ac:dyDescent="0.2">
      <c r="A34" s="322">
        <v>2.0569999999999999</v>
      </c>
      <c r="B34" s="321" t="s">
        <v>366</v>
      </c>
      <c r="C34" s="318"/>
      <c r="D34" s="318"/>
      <c r="E34" s="318" t="s">
        <v>296</v>
      </c>
      <c r="F34" s="318" t="s">
        <v>297</v>
      </c>
      <c r="G34" s="319" t="s">
        <v>298</v>
      </c>
      <c r="H34" s="318" t="s">
        <v>74</v>
      </c>
      <c r="I34" s="318" t="s">
        <v>299</v>
      </c>
      <c r="J34" s="318" t="s">
        <v>300</v>
      </c>
      <c r="K34" s="318" t="s">
        <v>235</v>
      </c>
      <c r="L34" s="320" t="s">
        <v>11</v>
      </c>
    </row>
    <row r="35" spans="1:12" x14ac:dyDescent="0.2">
      <c r="A35" s="52"/>
      <c r="D35" s="45"/>
      <c r="F35" s="42"/>
      <c r="G35" s="42"/>
      <c r="H35" s="14"/>
      <c r="I35" s="22"/>
      <c r="J35" s="249"/>
      <c r="K35" s="38"/>
      <c r="L35" s="250"/>
    </row>
    <row r="36" spans="1:12" x14ac:dyDescent="0.2">
      <c r="A36" s="52"/>
      <c r="D36" s="45"/>
      <c r="F36" s="42"/>
      <c r="G36" s="42"/>
      <c r="H36" s="14"/>
      <c r="I36" s="22"/>
      <c r="J36" s="249"/>
      <c r="K36" s="38"/>
      <c r="L36" s="250"/>
    </row>
    <row r="37" spans="1:12" x14ac:dyDescent="0.2">
      <c r="A37" s="52"/>
      <c r="F37" s="19"/>
      <c r="I37" s="251"/>
      <c r="J37" s="24"/>
      <c r="K37" s="38"/>
      <c r="L37" s="24"/>
    </row>
    <row r="38" spans="1:12" ht="15" customHeight="1" x14ac:dyDescent="0.2">
      <c r="A38" s="322">
        <v>2.4119999999999999</v>
      </c>
      <c r="B38" s="316" t="s">
        <v>367</v>
      </c>
      <c r="C38" s="323"/>
      <c r="D38" s="318"/>
      <c r="E38" s="318" t="s">
        <v>296</v>
      </c>
      <c r="F38" s="318" t="s">
        <v>297</v>
      </c>
      <c r="G38" s="319" t="s">
        <v>298</v>
      </c>
      <c r="H38" s="318" t="s">
        <v>74</v>
      </c>
      <c r="I38" s="318" t="s">
        <v>299</v>
      </c>
      <c r="J38" s="318" t="s">
        <v>300</v>
      </c>
      <c r="K38" s="318" t="s">
        <v>235</v>
      </c>
      <c r="L38" s="320" t="s">
        <v>11</v>
      </c>
    </row>
    <row r="39" spans="1:12" x14ac:dyDescent="0.2">
      <c r="A39" s="52"/>
      <c r="D39" s="52"/>
      <c r="F39" s="19"/>
      <c r="I39" s="251"/>
      <c r="J39" s="24"/>
      <c r="K39" s="38"/>
      <c r="L39" s="24"/>
    </row>
    <row r="40" spans="1:12" x14ac:dyDescent="0.2">
      <c r="A40" s="52"/>
      <c r="D40" s="21"/>
      <c r="F40" s="19"/>
      <c r="I40" s="251"/>
      <c r="J40" s="24"/>
      <c r="K40" s="38"/>
      <c r="L40" s="24"/>
    </row>
    <row r="41" spans="1:12" x14ac:dyDescent="0.2">
      <c r="A41" s="52"/>
      <c r="D41" s="21"/>
      <c r="F41" s="19"/>
      <c r="I41" s="251"/>
      <c r="J41" s="24"/>
      <c r="K41" s="38"/>
      <c r="L41" s="24"/>
    </row>
    <row r="42" spans="1:12" ht="15" customHeight="1" x14ac:dyDescent="0.2">
      <c r="A42" s="322">
        <v>2.4140000000000001</v>
      </c>
      <c r="B42" s="316" t="s">
        <v>368</v>
      </c>
      <c r="C42" s="323"/>
      <c r="D42" s="318"/>
      <c r="E42" s="318" t="s">
        <v>296</v>
      </c>
      <c r="F42" s="318" t="s">
        <v>297</v>
      </c>
      <c r="G42" s="319" t="s">
        <v>298</v>
      </c>
      <c r="H42" s="318" t="s">
        <v>74</v>
      </c>
      <c r="I42" s="318" t="s">
        <v>299</v>
      </c>
      <c r="J42" s="318" t="s">
        <v>300</v>
      </c>
      <c r="K42" s="318" t="s">
        <v>235</v>
      </c>
      <c r="L42" s="320" t="s">
        <v>11</v>
      </c>
    </row>
    <row r="43" spans="1:12" x14ac:dyDescent="0.2">
      <c r="A43" s="52"/>
      <c r="D43" s="21"/>
      <c r="F43" s="19"/>
      <c r="I43" s="251"/>
      <c r="J43" s="24"/>
      <c r="K43" s="38"/>
      <c r="L43" s="24"/>
    </row>
    <row r="44" spans="1:12" x14ac:dyDescent="0.2">
      <c r="A44" s="52"/>
      <c r="D44" s="21"/>
      <c r="F44" s="19"/>
      <c r="I44" s="251"/>
      <c r="J44" s="24"/>
      <c r="K44" s="38"/>
      <c r="L44" s="24"/>
    </row>
    <row r="45" spans="1:12" x14ac:dyDescent="0.2">
      <c r="A45" s="52"/>
      <c r="I45" s="24"/>
      <c r="J45" s="24"/>
      <c r="K45" s="24"/>
      <c r="L45" s="24"/>
    </row>
    <row r="46" spans="1:12" ht="15" customHeight="1" x14ac:dyDescent="0.2">
      <c r="A46" s="322">
        <v>2.4169999999999998</v>
      </c>
      <c r="B46" s="321" t="s">
        <v>369</v>
      </c>
      <c r="C46" s="318"/>
      <c r="D46" s="318"/>
      <c r="E46" s="318" t="s">
        <v>296</v>
      </c>
      <c r="F46" s="318" t="s">
        <v>297</v>
      </c>
      <c r="G46" s="319" t="s">
        <v>298</v>
      </c>
      <c r="H46" s="318" t="s">
        <v>74</v>
      </c>
      <c r="I46" s="318" t="s">
        <v>299</v>
      </c>
      <c r="J46" s="318" t="s">
        <v>300</v>
      </c>
      <c r="K46" s="318" t="s">
        <v>235</v>
      </c>
      <c r="L46" s="320" t="s">
        <v>11</v>
      </c>
    </row>
    <row r="50" spans="1:12" ht="15" customHeight="1" x14ac:dyDescent="0.2">
      <c r="A50" s="315">
        <v>2.58</v>
      </c>
      <c r="B50" s="321" t="s">
        <v>370</v>
      </c>
      <c r="C50" s="318"/>
      <c r="D50" s="318"/>
      <c r="E50" s="318" t="s">
        <v>296</v>
      </c>
      <c r="F50" s="318" t="s">
        <v>297</v>
      </c>
      <c r="G50" s="319" t="s">
        <v>298</v>
      </c>
      <c r="H50" s="318" t="s">
        <v>74</v>
      </c>
      <c r="I50" s="318" t="s">
        <v>299</v>
      </c>
      <c r="J50" s="318" t="s">
        <v>300</v>
      </c>
      <c r="K50" s="318" t="s">
        <v>235</v>
      </c>
      <c r="L50" s="320" t="s">
        <v>11</v>
      </c>
    </row>
    <row r="51" spans="1:12" x14ac:dyDescent="0.2">
      <c r="A51" s="243"/>
      <c r="D51" s="45"/>
      <c r="E51" s="41"/>
      <c r="F51" s="42"/>
      <c r="G51" s="13"/>
      <c r="H51" s="14"/>
      <c r="I51" s="40"/>
      <c r="J51" s="249"/>
      <c r="K51" s="253"/>
      <c r="L51" s="24"/>
    </row>
    <row r="52" spans="1:12" x14ac:dyDescent="0.2">
      <c r="A52" s="243"/>
      <c r="I52" s="24"/>
      <c r="J52" s="24"/>
      <c r="K52" s="22"/>
      <c r="L52" s="24"/>
    </row>
    <row r="53" spans="1:12" x14ac:dyDescent="0.2">
      <c r="A53" s="243"/>
      <c r="D53" s="41"/>
      <c r="E53" s="42"/>
      <c r="F53" s="13"/>
      <c r="G53" s="14"/>
      <c r="H53" s="13"/>
      <c r="I53" s="24"/>
      <c r="J53" s="24"/>
      <c r="K53" s="24"/>
      <c r="L53" s="24"/>
    </row>
    <row r="54" spans="1:12" ht="15" customHeight="1" x14ac:dyDescent="0.2">
      <c r="A54" s="322">
        <v>2.87</v>
      </c>
      <c r="B54" s="316" t="s">
        <v>371</v>
      </c>
      <c r="C54" s="323"/>
      <c r="D54" s="318"/>
      <c r="E54" s="318" t="s">
        <v>296</v>
      </c>
      <c r="F54" s="318" t="s">
        <v>297</v>
      </c>
      <c r="G54" s="319" t="s">
        <v>298</v>
      </c>
      <c r="H54" s="318" t="s">
        <v>74</v>
      </c>
      <c r="I54" s="318" t="s">
        <v>299</v>
      </c>
      <c r="J54" s="318" t="s">
        <v>300</v>
      </c>
      <c r="K54" s="318" t="s">
        <v>235</v>
      </c>
      <c r="L54" s="320" t="s">
        <v>11</v>
      </c>
    </row>
    <row r="55" spans="1:12" x14ac:dyDescent="0.2">
      <c r="A55" s="243"/>
      <c r="D55" s="41"/>
      <c r="E55" s="42"/>
      <c r="F55" s="13"/>
      <c r="G55" s="14"/>
      <c r="H55" s="13"/>
      <c r="I55" s="24"/>
      <c r="J55" s="24"/>
      <c r="K55" s="24"/>
      <c r="L55" s="24"/>
    </row>
    <row r="56" spans="1:12" x14ac:dyDescent="0.2">
      <c r="A56" s="243"/>
      <c r="D56" s="41"/>
      <c r="E56" s="42"/>
      <c r="F56" s="13"/>
      <c r="G56" s="14"/>
      <c r="H56" s="13"/>
      <c r="I56" s="24"/>
      <c r="J56" s="24"/>
      <c r="K56" s="24"/>
      <c r="L56" s="24"/>
    </row>
    <row r="57" spans="1:12" x14ac:dyDescent="0.2">
      <c r="A57" s="243"/>
      <c r="D57" s="41"/>
      <c r="E57" s="42"/>
      <c r="F57" s="13"/>
      <c r="G57" s="14"/>
      <c r="H57" s="13"/>
      <c r="I57" s="24"/>
      <c r="J57" s="24"/>
      <c r="K57" s="24"/>
      <c r="L57" s="24"/>
    </row>
    <row r="58" spans="1:12" ht="15" customHeight="1" x14ac:dyDescent="0.2">
      <c r="A58" s="322">
        <v>2.91</v>
      </c>
      <c r="B58" s="316" t="s">
        <v>372</v>
      </c>
      <c r="C58" s="316"/>
      <c r="D58" s="318"/>
      <c r="E58" s="318" t="s">
        <v>296</v>
      </c>
      <c r="F58" s="318" t="s">
        <v>297</v>
      </c>
      <c r="G58" s="319" t="s">
        <v>298</v>
      </c>
      <c r="H58" s="318" t="s">
        <v>74</v>
      </c>
      <c r="I58" s="318" t="s">
        <v>299</v>
      </c>
      <c r="J58" s="318" t="s">
        <v>300</v>
      </c>
      <c r="K58" s="318" t="s">
        <v>235</v>
      </c>
      <c r="L58" s="320" t="s">
        <v>11</v>
      </c>
    </row>
    <row r="59" spans="1:12" x14ac:dyDescent="0.2">
      <c r="A59" s="243"/>
      <c r="B59" s="10"/>
      <c r="C59" s="10"/>
      <c r="D59" s="49"/>
      <c r="E59" s="49"/>
      <c r="F59" s="49"/>
      <c r="G59" s="50"/>
      <c r="H59" s="49"/>
      <c r="I59" s="247"/>
      <c r="J59" s="247"/>
      <c r="K59" s="247"/>
      <c r="L59" s="512"/>
    </row>
    <row r="60" spans="1:12" x14ac:dyDescent="0.2">
      <c r="A60" s="243"/>
      <c r="B60" s="10"/>
      <c r="C60" s="10"/>
      <c r="D60" s="49"/>
      <c r="E60" s="49"/>
      <c r="F60" s="49"/>
      <c r="G60" s="50"/>
      <c r="H60" s="49"/>
      <c r="I60" s="247"/>
      <c r="J60" s="247"/>
      <c r="K60" s="247"/>
      <c r="L60" s="512"/>
    </row>
    <row r="61" spans="1:12" x14ac:dyDescent="0.2">
      <c r="A61" s="243"/>
      <c r="D61" s="41"/>
      <c r="E61" s="42"/>
      <c r="F61" s="13"/>
      <c r="G61" s="14"/>
      <c r="H61" s="13"/>
      <c r="I61" s="24"/>
      <c r="J61" s="24"/>
      <c r="K61" s="24"/>
      <c r="L61" s="24"/>
    </row>
    <row r="62" spans="1:12" ht="15" customHeight="1" x14ac:dyDescent="0.2">
      <c r="A62" s="322">
        <v>2.92</v>
      </c>
      <c r="B62" s="316" t="s">
        <v>373</v>
      </c>
      <c r="C62" s="323"/>
      <c r="D62" s="318"/>
      <c r="E62" s="318" t="s">
        <v>296</v>
      </c>
      <c r="F62" s="318" t="s">
        <v>297</v>
      </c>
      <c r="G62" s="319" t="s">
        <v>298</v>
      </c>
      <c r="H62" s="318" t="s">
        <v>74</v>
      </c>
      <c r="I62" s="318" t="s">
        <v>299</v>
      </c>
      <c r="J62" s="318" t="s">
        <v>300</v>
      </c>
      <c r="K62" s="318" t="s">
        <v>235</v>
      </c>
      <c r="L62" s="320" t="s">
        <v>11</v>
      </c>
    </row>
  </sheetData>
  <mergeCells count="2">
    <mergeCell ref="H2:I2"/>
    <mergeCell ref="A2:B2"/>
  </mergeCells>
  <phoneticPr fontId="0" type="noConversion"/>
  <pageMargins left="0.75" right="0.75" top="1" bottom="1" header="0.5" footer="0.5"/>
  <pageSetup scale="90" orientation="landscape" r:id="rId1"/>
  <headerFooter alignWithMargins="0"/>
  <ignoredErrors>
    <ignoredError sqref="A3:A10 A13:A14 A11: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  <pageSetUpPr fitToPage="1"/>
  </sheetPr>
  <dimension ref="A1:L50"/>
  <sheetViews>
    <sheetView workbookViewId="0">
      <selection activeCell="F4" sqref="F4"/>
    </sheetView>
  </sheetViews>
  <sheetFormatPr defaultColWidth="9.140625" defaultRowHeight="15" customHeight="1" x14ac:dyDescent="0.2"/>
  <cols>
    <col min="1" max="1" width="7.28515625" style="5" bestFit="1" customWidth="1"/>
    <col min="2" max="2" width="35.140625" style="5" customWidth="1"/>
    <col min="3" max="3" width="2.28515625" style="5" customWidth="1"/>
    <col min="4" max="5" width="10.7109375" style="5" customWidth="1"/>
    <col min="6" max="6" width="18" style="5" bestFit="1" customWidth="1"/>
    <col min="7" max="7" width="12.28515625" style="5" bestFit="1" customWidth="1"/>
    <col min="8" max="8" width="10.7109375" style="5" customWidth="1"/>
    <col min="9" max="9" width="11.28515625" style="5" customWidth="1"/>
    <col min="10" max="10" width="9.140625" style="5"/>
    <col min="11" max="11" width="11.7109375" style="5" customWidth="1"/>
    <col min="12" max="12" width="11.28515625" style="5" customWidth="1"/>
    <col min="13" max="16384" width="9.140625" style="5"/>
  </cols>
  <sheetData>
    <row r="1" spans="1:12" ht="15" customHeight="1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7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ht="15" customHeight="1" x14ac:dyDescent="0.2">
      <c r="A2" s="542" t="s">
        <v>8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SUM(J3:J5)</f>
        <v>0</v>
      </c>
      <c r="K2" s="480"/>
      <c r="L2" s="482"/>
    </row>
    <row r="3" spans="1:12" ht="15" customHeight="1" x14ac:dyDescent="0.2">
      <c r="A3" s="483" t="s">
        <v>559</v>
      </c>
      <c r="B3" s="484" t="s">
        <v>374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560</v>
      </c>
      <c r="B4" s="484" t="s">
        <v>481</v>
      </c>
      <c r="C4" s="485"/>
      <c r="D4" s="486"/>
      <c r="E4" s="485"/>
      <c r="F4" s="485"/>
      <c r="G4" s="485"/>
      <c r="H4" s="485"/>
      <c r="I4" s="485"/>
      <c r="J4" s="485">
        <f t="shared" ref="J4:J5" si="0">SUM(D4:H4)</f>
        <v>0</v>
      </c>
      <c r="K4" s="487"/>
      <c r="L4" s="488"/>
    </row>
    <row r="5" spans="1:12" thickBot="1" x14ac:dyDescent="0.25">
      <c r="A5" s="499" t="s">
        <v>561</v>
      </c>
      <c r="B5" s="500" t="s">
        <v>375</v>
      </c>
      <c r="C5" s="501"/>
      <c r="D5" s="502"/>
      <c r="E5" s="501"/>
      <c r="F5" s="501"/>
      <c r="G5" s="501"/>
      <c r="H5" s="501"/>
      <c r="I5" s="501"/>
      <c r="J5" s="501">
        <f t="shared" si="0"/>
        <v>0</v>
      </c>
      <c r="K5" s="503"/>
      <c r="L5" s="504"/>
    </row>
    <row r="6" spans="1:12" ht="15" customHeight="1" x14ac:dyDescent="0.2">
      <c r="A6" s="505"/>
      <c r="B6" s="506"/>
      <c r="C6" s="495"/>
      <c r="D6" s="496"/>
      <c r="E6" s="495"/>
      <c r="F6" s="495"/>
      <c r="G6" s="495"/>
      <c r="H6" s="495"/>
      <c r="I6" s="495"/>
      <c r="J6" s="495"/>
      <c r="K6" s="44"/>
      <c r="L6" s="44"/>
    </row>
    <row r="7" spans="1:12" s="6" customFormat="1" ht="38.25" x14ac:dyDescent="0.2">
      <c r="A7" s="254" t="s">
        <v>16</v>
      </c>
      <c r="B7" s="255" t="s">
        <v>8</v>
      </c>
      <c r="C7" s="256"/>
      <c r="D7" s="257" t="s">
        <v>277</v>
      </c>
      <c r="E7" s="257" t="s">
        <v>337</v>
      </c>
      <c r="F7" s="257" t="s">
        <v>342</v>
      </c>
      <c r="G7" s="257" t="s">
        <v>298</v>
      </c>
      <c r="H7" s="257" t="s">
        <v>74</v>
      </c>
      <c r="I7" s="257" t="s">
        <v>299</v>
      </c>
      <c r="J7" s="257" t="s">
        <v>300</v>
      </c>
      <c r="K7" s="257" t="s">
        <v>318</v>
      </c>
      <c r="L7" s="258" t="s">
        <v>11</v>
      </c>
    </row>
    <row r="8" spans="1:12" ht="5.25" customHeight="1" x14ac:dyDescent="0.2"/>
    <row r="9" spans="1:12" ht="15" customHeight="1" x14ac:dyDescent="0.2">
      <c r="A9" s="324">
        <v>3.3</v>
      </c>
      <c r="B9" s="316" t="s">
        <v>374</v>
      </c>
      <c r="C9" s="323"/>
      <c r="D9" s="326"/>
      <c r="E9" s="318" t="s">
        <v>296</v>
      </c>
      <c r="F9" s="318" t="s">
        <v>297</v>
      </c>
      <c r="G9" s="319" t="s">
        <v>298</v>
      </c>
      <c r="H9" s="318" t="s">
        <v>74</v>
      </c>
      <c r="I9" s="318" t="s">
        <v>299</v>
      </c>
      <c r="J9" s="318" t="s">
        <v>300</v>
      </c>
      <c r="K9" s="318" t="s">
        <v>235</v>
      </c>
      <c r="L9" s="320" t="s">
        <v>11</v>
      </c>
    </row>
    <row r="10" spans="1:12" ht="15" customHeight="1" x14ac:dyDescent="0.2">
      <c r="A10" s="19"/>
      <c r="D10" s="45"/>
      <c r="E10" s="43"/>
      <c r="F10" s="43"/>
      <c r="G10" s="36"/>
      <c r="H10" s="43"/>
      <c r="I10" s="43"/>
      <c r="J10" s="43"/>
      <c r="K10" s="43"/>
      <c r="L10" s="260"/>
    </row>
    <row r="11" spans="1:12" ht="15" customHeight="1" x14ac:dyDescent="0.2">
      <c r="A11" s="19"/>
      <c r="D11" s="45"/>
      <c r="E11" s="43"/>
      <c r="F11" s="43"/>
      <c r="G11" s="36"/>
      <c r="H11" s="43"/>
      <c r="I11" s="43"/>
      <c r="J11" s="43"/>
      <c r="K11" s="49" t="s">
        <v>11</v>
      </c>
      <c r="L11" s="245">
        <v>0</v>
      </c>
    </row>
    <row r="12" spans="1:12" ht="15" customHeight="1" x14ac:dyDescent="0.2">
      <c r="A12" s="26"/>
      <c r="F12" s="19" t="s">
        <v>106</v>
      </c>
      <c r="G12" s="19" t="s">
        <v>682</v>
      </c>
      <c r="H12" s="19">
        <v>1</v>
      </c>
      <c r="I12" s="12">
        <v>0</v>
      </c>
      <c r="J12" s="24" t="s">
        <v>105</v>
      </c>
      <c r="K12" s="24"/>
      <c r="L12" s="24"/>
    </row>
    <row r="13" spans="1:12" ht="15" customHeight="1" x14ac:dyDescent="0.2">
      <c r="A13" s="26"/>
      <c r="F13" s="19" t="s">
        <v>106</v>
      </c>
      <c r="G13" s="19" t="s">
        <v>682</v>
      </c>
      <c r="H13" s="19">
        <v>1</v>
      </c>
      <c r="I13" s="12">
        <v>0</v>
      </c>
      <c r="J13" s="24" t="s">
        <v>105</v>
      </c>
      <c r="K13" s="24"/>
      <c r="L13" s="24"/>
    </row>
    <row r="14" spans="1:12" ht="15" customHeight="1" x14ac:dyDescent="0.2">
      <c r="A14" s="26"/>
      <c r="F14" s="19" t="s">
        <v>106</v>
      </c>
      <c r="G14" s="19" t="s">
        <v>682</v>
      </c>
      <c r="H14" s="19">
        <v>1</v>
      </c>
      <c r="I14" s="12">
        <v>0</v>
      </c>
      <c r="J14" s="24" t="s">
        <v>105</v>
      </c>
      <c r="K14" s="24"/>
      <c r="L14" s="261"/>
    </row>
    <row r="15" spans="1:12" ht="15" customHeight="1" x14ac:dyDescent="0.2">
      <c r="A15" s="26"/>
    </row>
    <row r="16" spans="1:12" ht="15" customHeight="1" x14ac:dyDescent="0.2">
      <c r="A16" s="324">
        <v>3.32</v>
      </c>
      <c r="B16" s="316" t="s">
        <v>481</v>
      </c>
      <c r="C16" s="323"/>
      <c r="D16" s="326"/>
      <c r="E16" s="318" t="s">
        <v>296</v>
      </c>
      <c r="F16" s="318" t="s">
        <v>297</v>
      </c>
      <c r="G16" s="319" t="s">
        <v>298</v>
      </c>
      <c r="H16" s="318" t="s">
        <v>74</v>
      </c>
      <c r="I16" s="318" t="s">
        <v>299</v>
      </c>
      <c r="J16" s="318" t="s">
        <v>300</v>
      </c>
      <c r="K16" s="318" t="s">
        <v>235</v>
      </c>
      <c r="L16" s="320" t="s">
        <v>11</v>
      </c>
    </row>
    <row r="18" spans="2:12" ht="15" customHeight="1" x14ac:dyDescent="0.2">
      <c r="D18" s="51"/>
      <c r="E18" s="43"/>
      <c r="F18" s="43"/>
      <c r="G18" s="36"/>
      <c r="H18" s="43"/>
      <c r="I18" s="43"/>
      <c r="J18" s="43"/>
      <c r="K18" s="49" t="s">
        <v>11</v>
      </c>
      <c r="L18" s="261">
        <f>SUM(L19:L20)</f>
        <v>0</v>
      </c>
    </row>
    <row r="19" spans="2:12" ht="15" customHeight="1" x14ac:dyDescent="0.2">
      <c r="B19" s="5" t="s">
        <v>683</v>
      </c>
      <c r="F19" s="19" t="s">
        <v>691</v>
      </c>
      <c r="G19" s="19"/>
      <c r="H19" s="439">
        <v>1</v>
      </c>
      <c r="I19" s="54">
        <f>SUM(K29:K33)</f>
        <v>0</v>
      </c>
      <c r="J19" s="440" t="s">
        <v>105</v>
      </c>
      <c r="K19" s="443" t="s">
        <v>677</v>
      </c>
      <c r="L19" s="444">
        <f>I19</f>
        <v>0</v>
      </c>
    </row>
    <row r="20" spans="2:12" ht="15" customHeight="1" x14ac:dyDescent="0.2">
      <c r="B20" s="5" t="s">
        <v>6</v>
      </c>
      <c r="F20" s="19" t="s">
        <v>106</v>
      </c>
      <c r="G20" s="19" t="s">
        <v>692</v>
      </c>
      <c r="H20" s="439">
        <v>1</v>
      </c>
      <c r="I20" s="54">
        <f>SUM(K36:K43)</f>
        <v>0</v>
      </c>
      <c r="J20" s="440" t="s">
        <v>105</v>
      </c>
      <c r="K20" s="443" t="s">
        <v>676</v>
      </c>
      <c r="L20" s="444">
        <v>0</v>
      </c>
    </row>
    <row r="21" spans="2:12" ht="15" customHeight="1" x14ac:dyDescent="0.2">
      <c r="F21" s="19" t="s">
        <v>106</v>
      </c>
      <c r="G21" s="19" t="s">
        <v>682</v>
      </c>
      <c r="H21" s="439">
        <v>1</v>
      </c>
      <c r="I21" s="54">
        <v>0</v>
      </c>
      <c r="J21" s="440" t="s">
        <v>105</v>
      </c>
      <c r="K21" s="24"/>
      <c r="L21" s="30"/>
    </row>
    <row r="22" spans="2:12" ht="15" customHeight="1" x14ac:dyDescent="0.2">
      <c r="B22" s="10"/>
      <c r="D22" s="51"/>
      <c r="E22" s="49"/>
      <c r="F22" s="49"/>
      <c r="G22" s="50"/>
      <c r="H22" s="49"/>
      <c r="I22" s="49"/>
      <c r="J22" s="49"/>
      <c r="K22" s="49"/>
    </row>
    <row r="23" spans="2:12" ht="15" customHeight="1" x14ac:dyDescent="0.2">
      <c r="B23" s="5" t="s">
        <v>331</v>
      </c>
      <c r="D23" s="5">
        <v>0</v>
      </c>
      <c r="E23" s="5" t="s">
        <v>693</v>
      </c>
      <c r="L23" s="57"/>
    </row>
    <row r="24" spans="2:12" ht="15" customHeight="1" x14ac:dyDescent="0.2">
      <c r="B24" s="5" t="s">
        <v>332</v>
      </c>
      <c r="D24" s="5">
        <v>0</v>
      </c>
      <c r="E24" s="5" t="s">
        <v>693</v>
      </c>
      <c r="L24" s="57"/>
    </row>
    <row r="25" spans="2:12" ht="15" customHeight="1" x14ac:dyDescent="0.2">
      <c r="B25" s="280" t="s">
        <v>333</v>
      </c>
      <c r="C25" s="280"/>
      <c r="D25" s="280">
        <v>0</v>
      </c>
      <c r="E25" s="280" t="s">
        <v>693</v>
      </c>
    </row>
    <row r="26" spans="2:12" ht="15" customHeight="1" x14ac:dyDescent="0.2">
      <c r="D26" s="5">
        <f>SUM(D23:D25)</f>
        <v>0</v>
      </c>
      <c r="E26" s="5" t="s">
        <v>693</v>
      </c>
      <c r="L26" s="57"/>
    </row>
    <row r="27" spans="2:12" ht="15" customHeight="1" x14ac:dyDescent="0.2">
      <c r="L27" s="57"/>
    </row>
    <row r="28" spans="2:12" ht="15" customHeight="1" x14ac:dyDescent="0.2">
      <c r="B28" s="8" t="s">
        <v>19</v>
      </c>
      <c r="I28" s="12"/>
      <c r="K28" s="12"/>
      <c r="L28" s="57"/>
    </row>
    <row r="29" spans="2:12" ht="15" customHeight="1" x14ac:dyDescent="0.2">
      <c r="B29" s="5" t="s">
        <v>690</v>
      </c>
      <c r="F29" s="19"/>
      <c r="H29" s="5">
        <v>0</v>
      </c>
      <c r="I29" s="12">
        <v>7.4999999999999997E-2</v>
      </c>
      <c r="J29" s="5" t="s">
        <v>75</v>
      </c>
      <c r="K29" s="12">
        <f t="shared" ref="K29:K40" si="1">H29*I29</f>
        <v>0</v>
      </c>
      <c r="L29" s="57"/>
    </row>
    <row r="30" spans="2:12" ht="15" customHeight="1" x14ac:dyDescent="0.2">
      <c r="B30" s="5" t="s">
        <v>689</v>
      </c>
      <c r="F30" s="19"/>
      <c r="H30" s="5">
        <v>0</v>
      </c>
      <c r="I30" s="12">
        <v>22</v>
      </c>
      <c r="J30" s="5" t="s">
        <v>335</v>
      </c>
      <c r="K30" s="12">
        <f t="shared" si="1"/>
        <v>0</v>
      </c>
      <c r="L30" s="57"/>
    </row>
    <row r="31" spans="2:12" ht="15" customHeight="1" x14ac:dyDescent="0.2">
      <c r="B31" s="5" t="s">
        <v>688</v>
      </c>
      <c r="F31" s="19"/>
      <c r="H31" s="5">
        <v>0</v>
      </c>
      <c r="I31" s="12">
        <v>22</v>
      </c>
      <c r="J31" s="5" t="s">
        <v>335</v>
      </c>
      <c r="K31" s="12">
        <f t="shared" si="1"/>
        <v>0</v>
      </c>
      <c r="L31" s="57"/>
    </row>
    <row r="32" spans="2:12" ht="15" customHeight="1" x14ac:dyDescent="0.2">
      <c r="B32" s="5" t="s">
        <v>102</v>
      </c>
      <c r="F32" s="19"/>
      <c r="H32" s="5">
        <v>0</v>
      </c>
      <c r="I32" s="12">
        <v>131.85</v>
      </c>
      <c r="J32" s="5" t="s">
        <v>336</v>
      </c>
      <c r="K32" s="12">
        <f t="shared" si="1"/>
        <v>0</v>
      </c>
      <c r="L32" s="57"/>
    </row>
    <row r="33" spans="1:12" ht="15" customHeight="1" x14ac:dyDescent="0.2">
      <c r="A33" s="26"/>
      <c r="B33" s="5" t="s">
        <v>687</v>
      </c>
      <c r="E33" s="5" t="s">
        <v>104</v>
      </c>
      <c r="F33" s="19"/>
      <c r="H33" s="5">
        <v>0</v>
      </c>
      <c r="I33" s="12">
        <v>125</v>
      </c>
      <c r="J33" s="5" t="s">
        <v>78</v>
      </c>
      <c r="K33" s="12">
        <f t="shared" si="1"/>
        <v>0</v>
      </c>
      <c r="L33" s="57"/>
    </row>
    <row r="34" spans="1:12" ht="15" customHeight="1" x14ac:dyDescent="0.2">
      <c r="A34" s="26"/>
      <c r="F34" s="19"/>
      <c r="I34" s="12"/>
      <c r="K34" s="12"/>
      <c r="L34" s="57"/>
    </row>
    <row r="35" spans="1:12" ht="15" customHeight="1" x14ac:dyDescent="0.2">
      <c r="A35" s="26"/>
      <c r="B35" s="8" t="s">
        <v>334</v>
      </c>
      <c r="F35" s="19"/>
      <c r="I35" s="12"/>
      <c r="K35" s="12"/>
      <c r="L35" s="57"/>
    </row>
    <row r="36" spans="1:12" ht="15" customHeight="1" x14ac:dyDescent="0.2">
      <c r="A36" s="26"/>
      <c r="B36" s="5" t="s">
        <v>107</v>
      </c>
      <c r="F36" s="19"/>
      <c r="H36" s="5">
        <v>0</v>
      </c>
      <c r="I36" s="12">
        <v>6.5</v>
      </c>
      <c r="J36" s="5" t="s">
        <v>75</v>
      </c>
      <c r="K36" s="12">
        <f t="shared" si="1"/>
        <v>0</v>
      </c>
      <c r="L36" s="57"/>
    </row>
    <row r="37" spans="1:12" ht="15" customHeight="1" x14ac:dyDescent="0.2">
      <c r="A37" s="26"/>
      <c r="B37" s="5" t="s">
        <v>684</v>
      </c>
      <c r="F37" s="19"/>
      <c r="H37" s="5">
        <v>0</v>
      </c>
      <c r="I37" s="12">
        <v>0.35</v>
      </c>
      <c r="J37" s="5" t="s">
        <v>75</v>
      </c>
      <c r="K37" s="12">
        <f t="shared" si="1"/>
        <v>0</v>
      </c>
      <c r="L37" s="57"/>
    </row>
    <row r="38" spans="1:12" ht="15" customHeight="1" x14ac:dyDescent="0.2">
      <c r="A38" s="26"/>
      <c r="B38" s="5" t="s">
        <v>182</v>
      </c>
      <c r="F38" s="19"/>
      <c r="H38" s="5">
        <v>0</v>
      </c>
      <c r="I38" s="12">
        <v>10</v>
      </c>
      <c r="J38" s="5" t="s">
        <v>79</v>
      </c>
      <c r="K38" s="12">
        <f t="shared" si="1"/>
        <v>0</v>
      </c>
      <c r="L38" s="57"/>
    </row>
    <row r="39" spans="1:12" ht="15" customHeight="1" x14ac:dyDescent="0.2">
      <c r="A39" s="26"/>
      <c r="B39" s="5" t="s">
        <v>101</v>
      </c>
      <c r="F39" s="19"/>
      <c r="H39" s="5">
        <v>0</v>
      </c>
      <c r="I39" s="12">
        <v>6.5</v>
      </c>
      <c r="J39" s="5" t="s">
        <v>75</v>
      </c>
      <c r="K39" s="12">
        <f t="shared" si="1"/>
        <v>0</v>
      </c>
      <c r="L39" s="57"/>
    </row>
    <row r="40" spans="1:12" ht="15" customHeight="1" x14ac:dyDescent="0.2">
      <c r="A40" s="26"/>
      <c r="B40" s="5" t="s">
        <v>685</v>
      </c>
      <c r="F40" s="19"/>
      <c r="H40" s="5">
        <v>0</v>
      </c>
      <c r="I40" s="12">
        <v>0.05</v>
      </c>
      <c r="J40" s="5" t="s">
        <v>75</v>
      </c>
      <c r="K40" s="12">
        <f t="shared" si="1"/>
        <v>0</v>
      </c>
      <c r="L40" s="57"/>
    </row>
    <row r="41" spans="1:12" ht="15" customHeight="1" x14ac:dyDescent="0.2">
      <c r="A41" s="26"/>
      <c r="B41" s="5" t="s">
        <v>108</v>
      </c>
      <c r="F41" s="19"/>
      <c r="H41" s="5">
        <v>0</v>
      </c>
      <c r="I41" s="12">
        <v>0.25</v>
      </c>
      <c r="J41" s="5" t="s">
        <v>75</v>
      </c>
      <c r="K41" s="12">
        <f t="shared" ref="K41:K43" si="2">H41*I41</f>
        <v>0</v>
      </c>
    </row>
    <row r="42" spans="1:12" ht="15" customHeight="1" x14ac:dyDescent="0.2">
      <c r="A42" s="26"/>
      <c r="B42" s="5" t="s">
        <v>686</v>
      </c>
      <c r="F42" s="19"/>
      <c r="H42" s="5">
        <v>0</v>
      </c>
      <c r="I42" s="12">
        <v>1250</v>
      </c>
      <c r="J42" s="5" t="s">
        <v>78</v>
      </c>
      <c r="K42" s="12">
        <f t="shared" si="2"/>
        <v>0</v>
      </c>
    </row>
    <row r="43" spans="1:12" ht="15" customHeight="1" x14ac:dyDescent="0.2">
      <c r="A43" s="26"/>
      <c r="B43" s="5" t="s">
        <v>109</v>
      </c>
      <c r="F43" s="19"/>
      <c r="H43" s="5">
        <v>0</v>
      </c>
      <c r="I43" s="12">
        <v>0.12</v>
      </c>
      <c r="J43" s="5" t="s">
        <v>75</v>
      </c>
      <c r="K43" s="12">
        <f t="shared" si="2"/>
        <v>0</v>
      </c>
    </row>
    <row r="44" spans="1:12" ht="12.75" x14ac:dyDescent="0.2">
      <c r="A44" s="26"/>
      <c r="I44" s="12"/>
      <c r="K44" s="12"/>
    </row>
    <row r="45" spans="1:12" ht="15" customHeight="1" x14ac:dyDescent="0.2">
      <c r="A45" s="324">
        <v>3.4550000000000001</v>
      </c>
      <c r="B45" s="316" t="s">
        <v>484</v>
      </c>
      <c r="C45" s="323"/>
      <c r="D45" s="325"/>
      <c r="E45" s="318" t="s">
        <v>296</v>
      </c>
      <c r="F45" s="318" t="s">
        <v>297</v>
      </c>
      <c r="G45" s="319" t="s">
        <v>298</v>
      </c>
      <c r="H45" s="318" t="s">
        <v>74</v>
      </c>
      <c r="I45" s="318" t="s">
        <v>299</v>
      </c>
      <c r="J45" s="318" t="s">
        <v>300</v>
      </c>
      <c r="K45" s="318" t="s">
        <v>235</v>
      </c>
      <c r="L45" s="320" t="s">
        <v>11</v>
      </c>
    </row>
    <row r="46" spans="1:12" ht="15" customHeight="1" x14ac:dyDescent="0.2">
      <c r="A46" s="19"/>
      <c r="D46" s="51"/>
      <c r="E46" s="43"/>
      <c r="F46" s="43"/>
      <c r="G46" s="36"/>
      <c r="H46" s="43"/>
      <c r="I46" s="43"/>
      <c r="J46" s="43"/>
      <c r="K46" s="43"/>
      <c r="L46" s="260"/>
    </row>
    <row r="47" spans="1:12" ht="15" customHeight="1" x14ac:dyDescent="0.2">
      <c r="A47" s="26"/>
      <c r="I47" s="24"/>
      <c r="J47" s="24"/>
      <c r="K47" s="26" t="s">
        <v>11</v>
      </c>
      <c r="L47" s="261">
        <f>SUM(L48:L49)</f>
        <v>0</v>
      </c>
    </row>
    <row r="48" spans="1:12" ht="12.75" x14ac:dyDescent="0.2">
      <c r="A48" s="26"/>
      <c r="F48" s="19" t="s">
        <v>677</v>
      </c>
      <c r="G48" s="19" t="s">
        <v>682</v>
      </c>
      <c r="H48" s="19">
        <v>1</v>
      </c>
      <c r="I48" s="12">
        <v>0</v>
      </c>
      <c r="J48" s="24" t="s">
        <v>105</v>
      </c>
      <c r="K48" s="402" t="s">
        <v>677</v>
      </c>
      <c r="L48" s="507">
        <v>0</v>
      </c>
    </row>
    <row r="49" spans="6:12" ht="12.75" x14ac:dyDescent="0.2">
      <c r="F49" s="19" t="s">
        <v>676</v>
      </c>
      <c r="G49" s="19" t="s">
        <v>682</v>
      </c>
      <c r="H49" s="19">
        <v>1</v>
      </c>
      <c r="I49" s="12">
        <v>0</v>
      </c>
      <c r="J49" s="24" t="s">
        <v>105</v>
      </c>
      <c r="K49" s="441" t="s">
        <v>676</v>
      </c>
      <c r="L49" s="442">
        <v>0</v>
      </c>
    </row>
    <row r="50" spans="6:12" ht="12.75" x14ac:dyDescent="0.2">
      <c r="F50" s="19" t="s">
        <v>106</v>
      </c>
      <c r="G50" s="19" t="s">
        <v>682</v>
      </c>
      <c r="H50" s="19">
        <v>1</v>
      </c>
      <c r="I50" s="12">
        <v>0</v>
      </c>
      <c r="J50" s="24" t="s">
        <v>105</v>
      </c>
      <c r="K50" s="24"/>
      <c r="L50" s="261"/>
    </row>
  </sheetData>
  <mergeCells count="2">
    <mergeCell ref="A2:B2"/>
    <mergeCell ref="H2:I2"/>
  </mergeCells>
  <pageMargins left="0.7" right="0.7" top="0.75" bottom="0.75" header="0.3" footer="0.3"/>
  <pageSetup scale="35" orientation="landscape" r:id="rId1"/>
  <ignoredErrors>
    <ignoredError sqref="A3:A4 A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L82"/>
  <sheetViews>
    <sheetView topLeftCell="A6" zoomScaleNormal="100" workbookViewId="0">
      <selection activeCell="F6" sqref="F6"/>
    </sheetView>
  </sheetViews>
  <sheetFormatPr defaultColWidth="9.140625" defaultRowHeight="15" customHeight="1" x14ac:dyDescent="0.2"/>
  <cols>
    <col min="1" max="1" width="8" style="5" customWidth="1"/>
    <col min="2" max="2" width="66.42578125" style="5" customWidth="1"/>
    <col min="3" max="3" width="2.85546875" style="5" customWidth="1"/>
    <col min="4" max="4" width="9.140625" style="5"/>
    <col min="5" max="5" width="10.28515625" style="5" customWidth="1"/>
    <col min="6" max="6" width="20.28515625" style="5" customWidth="1"/>
    <col min="7" max="7" width="11.7109375" style="5" bestFit="1" customWidth="1"/>
    <col min="8" max="8" width="10.140625" style="5" customWidth="1"/>
    <col min="9" max="9" width="11.28515625" style="5" bestFit="1" customWidth="1"/>
    <col min="10" max="10" width="9.140625" style="5" customWidth="1"/>
    <col min="11" max="11" width="11.28515625" style="5" bestFit="1" customWidth="1"/>
    <col min="12" max="12" width="11.42578125" style="5" customWidth="1"/>
    <col min="13" max="16384" width="9.140625" style="5"/>
  </cols>
  <sheetData>
    <row r="1" spans="1:12" ht="15" customHeight="1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7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ht="15" customHeight="1" x14ac:dyDescent="0.2">
      <c r="A2" s="542" t="s">
        <v>12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SUM(J3:J5)</f>
        <v>39215.5</v>
      </c>
      <c r="K2" s="480"/>
      <c r="L2" s="482"/>
    </row>
    <row r="3" spans="1:12" ht="14.25" x14ac:dyDescent="0.2">
      <c r="A3" s="483" t="s">
        <v>562</v>
      </c>
      <c r="B3" s="484" t="s">
        <v>565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563</v>
      </c>
      <c r="B4" s="484" t="s">
        <v>510</v>
      </c>
      <c r="C4" s="485"/>
      <c r="D4" s="486"/>
      <c r="E4" s="485"/>
      <c r="F4" s="485"/>
      <c r="G4" s="485"/>
      <c r="H4" s="485"/>
      <c r="I4" s="485"/>
      <c r="J4" s="485">
        <f t="shared" ref="J4:J5" si="0">SUM(D4:H4)</f>
        <v>0</v>
      </c>
      <c r="K4" s="487"/>
      <c r="L4" s="488"/>
    </row>
    <row r="5" spans="1:12" ht="15" customHeight="1" thickBot="1" x14ac:dyDescent="0.25">
      <c r="A5" s="499" t="s">
        <v>564</v>
      </c>
      <c r="B5" s="500" t="s">
        <v>377</v>
      </c>
      <c r="C5" s="501"/>
      <c r="D5" s="502"/>
      <c r="E5" s="501"/>
      <c r="F5" s="501">
        <f>K82</f>
        <v>39215.5</v>
      </c>
      <c r="G5" s="501"/>
      <c r="H5" s="501"/>
      <c r="I5" s="501"/>
      <c r="J5" s="501">
        <f t="shared" si="0"/>
        <v>39215.5</v>
      </c>
      <c r="K5" s="503"/>
      <c r="L5" s="504"/>
    </row>
    <row r="6" spans="1:12" ht="15" customHeight="1" x14ac:dyDescent="0.2">
      <c r="A6" s="505"/>
      <c r="B6" s="506"/>
      <c r="C6" s="495"/>
      <c r="D6" s="496"/>
      <c r="E6" s="495"/>
      <c r="F6" s="495"/>
      <c r="G6" s="495"/>
      <c r="H6" s="495"/>
      <c r="I6" s="495"/>
      <c r="J6" s="495"/>
      <c r="K6" s="44"/>
      <c r="L6" s="44"/>
    </row>
    <row r="7" spans="1:12" s="6" customFormat="1" ht="38.25" customHeight="1" x14ac:dyDescent="0.2">
      <c r="A7" s="254" t="s">
        <v>16</v>
      </c>
      <c r="B7" s="255" t="s">
        <v>12</v>
      </c>
      <c r="C7" s="256"/>
      <c r="D7" s="257" t="s">
        <v>277</v>
      </c>
      <c r="E7" s="257" t="s">
        <v>337</v>
      </c>
      <c r="F7" s="257" t="s">
        <v>342</v>
      </c>
      <c r="G7" s="257" t="s">
        <v>298</v>
      </c>
      <c r="H7" s="257" t="s">
        <v>74</v>
      </c>
      <c r="I7" s="257" t="s">
        <v>299</v>
      </c>
      <c r="J7" s="257" t="s">
        <v>300</v>
      </c>
      <c r="K7" s="257" t="s">
        <v>318</v>
      </c>
      <c r="L7" s="258" t="s">
        <v>11</v>
      </c>
    </row>
    <row r="8" spans="1:12" ht="5.25" customHeight="1" x14ac:dyDescent="0.2">
      <c r="A8" s="505"/>
      <c r="B8" s="506"/>
      <c r="C8" s="495"/>
      <c r="D8" s="496"/>
      <c r="E8" s="495"/>
      <c r="F8" s="495"/>
      <c r="G8" s="495"/>
      <c r="H8" s="495"/>
      <c r="I8" s="495"/>
      <c r="J8" s="495"/>
      <c r="K8" s="44"/>
      <c r="L8" s="44"/>
    </row>
    <row r="9" spans="1:12" ht="15" customHeight="1" x14ac:dyDescent="0.2">
      <c r="A9" s="315">
        <v>4.21</v>
      </c>
      <c r="B9" s="316" t="s">
        <v>376</v>
      </c>
      <c r="C9" s="317"/>
      <c r="D9" s="327"/>
      <c r="E9" s="318" t="s">
        <v>296</v>
      </c>
      <c r="F9" s="318" t="s">
        <v>297</v>
      </c>
      <c r="G9" s="319" t="s">
        <v>298</v>
      </c>
      <c r="H9" s="318" t="s">
        <v>74</v>
      </c>
      <c r="I9" s="318" t="s">
        <v>299</v>
      </c>
      <c r="J9" s="318" t="s">
        <v>300</v>
      </c>
      <c r="K9" s="318" t="s">
        <v>235</v>
      </c>
      <c r="L9" s="320" t="s">
        <v>11</v>
      </c>
    </row>
    <row r="10" spans="1:12" ht="15" customHeight="1" x14ac:dyDescent="0.2">
      <c r="A10" s="244"/>
    </row>
    <row r="11" spans="1:12" ht="15" customHeight="1" x14ac:dyDescent="0.2">
      <c r="A11" s="244"/>
      <c r="K11" s="26" t="s">
        <v>11</v>
      </c>
      <c r="L11" s="47">
        <f>SUM(L12:L13)</f>
        <v>0</v>
      </c>
    </row>
    <row r="12" spans="1:12" ht="15" customHeight="1" x14ac:dyDescent="0.2">
      <c r="A12" s="244"/>
      <c r="B12" s="27"/>
      <c r="C12" s="32"/>
      <c r="D12" s="43"/>
      <c r="E12" s="32"/>
      <c r="F12" s="439" t="s">
        <v>677</v>
      </c>
      <c r="G12" s="439" t="s">
        <v>692</v>
      </c>
      <c r="H12" s="439">
        <v>1</v>
      </c>
      <c r="I12" s="21">
        <f>K46</f>
        <v>0</v>
      </c>
      <c r="J12" s="32" t="s">
        <v>105</v>
      </c>
      <c r="K12" s="441" t="s">
        <v>677</v>
      </c>
      <c r="L12" s="445">
        <v>0</v>
      </c>
    </row>
    <row r="13" spans="1:12" ht="15" customHeight="1" x14ac:dyDescent="0.2">
      <c r="A13" s="244"/>
      <c r="B13" s="27"/>
      <c r="C13" s="32"/>
      <c r="D13" s="43"/>
      <c r="E13" s="32"/>
      <c r="F13" s="19" t="s">
        <v>677</v>
      </c>
      <c r="G13" s="439" t="s">
        <v>682</v>
      </c>
      <c r="H13" s="439">
        <v>1</v>
      </c>
      <c r="I13" s="21">
        <v>0</v>
      </c>
      <c r="J13" s="32" t="s">
        <v>105</v>
      </c>
      <c r="K13" s="441" t="s">
        <v>676</v>
      </c>
      <c r="L13" s="445">
        <v>0</v>
      </c>
    </row>
    <row r="14" spans="1:12" ht="15" customHeight="1" x14ac:dyDescent="0.2">
      <c r="A14" s="244"/>
      <c r="B14" s="27"/>
      <c r="C14" s="32"/>
      <c r="D14" s="43"/>
      <c r="E14" s="32"/>
      <c r="F14" s="439" t="s">
        <v>676</v>
      </c>
      <c r="G14" s="439" t="s">
        <v>682</v>
      </c>
      <c r="H14" s="439">
        <v>1</v>
      </c>
      <c r="I14" s="21">
        <v>0</v>
      </c>
      <c r="J14" s="32" t="s">
        <v>105</v>
      </c>
      <c r="K14" s="32"/>
      <c r="L14" s="21"/>
    </row>
    <row r="15" spans="1:12" ht="15" customHeight="1" x14ac:dyDescent="0.2">
      <c r="A15" s="244"/>
      <c r="B15" s="27"/>
      <c r="C15" s="32"/>
      <c r="D15" s="43"/>
      <c r="E15" s="32"/>
      <c r="F15" s="439" t="s">
        <v>106</v>
      </c>
      <c r="G15" s="439" t="s">
        <v>682</v>
      </c>
      <c r="H15" s="439">
        <v>1</v>
      </c>
      <c r="I15" s="21">
        <v>0</v>
      </c>
      <c r="J15" s="32" t="s">
        <v>105</v>
      </c>
      <c r="K15" s="32"/>
      <c r="L15" s="21"/>
    </row>
    <row r="18" spans="2:11" ht="15" customHeight="1" x14ac:dyDescent="0.2">
      <c r="B18" s="5" t="s">
        <v>321</v>
      </c>
      <c r="D18" s="5">
        <v>0</v>
      </c>
      <c r="E18" s="19" t="s">
        <v>75</v>
      </c>
      <c r="F18" s="19">
        <v>7</v>
      </c>
      <c r="G18" s="508">
        <f>D18*F18</f>
        <v>0</v>
      </c>
      <c r="H18" s="5" t="s">
        <v>694</v>
      </c>
    </row>
    <row r="19" spans="2:11" ht="15" customHeight="1" x14ac:dyDescent="0.2">
      <c r="B19" s="280" t="s">
        <v>322</v>
      </c>
      <c r="C19" s="280"/>
      <c r="D19" s="280">
        <v>0</v>
      </c>
      <c r="E19" s="405" t="s">
        <v>79</v>
      </c>
      <c r="F19" s="405">
        <v>3.5</v>
      </c>
      <c r="G19" s="509">
        <f>D19*F19</f>
        <v>0</v>
      </c>
      <c r="H19" s="280" t="s">
        <v>694</v>
      </c>
    </row>
    <row r="20" spans="2:11" ht="15" customHeight="1" x14ac:dyDescent="0.2">
      <c r="B20" s="5" t="s">
        <v>323</v>
      </c>
      <c r="F20" s="34" t="s">
        <v>324</v>
      </c>
      <c r="G20" s="51">
        <f>SUM(G18:G19)</f>
        <v>0</v>
      </c>
      <c r="H20" s="5" t="s">
        <v>694</v>
      </c>
    </row>
    <row r="21" spans="2:11" ht="15" customHeight="1" x14ac:dyDescent="0.2">
      <c r="F21" s="418" t="s">
        <v>325</v>
      </c>
      <c r="G21" s="510">
        <f>G20*0.1</f>
        <v>0</v>
      </c>
      <c r="H21" s="280" t="s">
        <v>694</v>
      </c>
    </row>
    <row r="22" spans="2:11" ht="15" customHeight="1" x14ac:dyDescent="0.2">
      <c r="B22" s="9"/>
      <c r="F22" s="34" t="s">
        <v>11</v>
      </c>
      <c r="G22" s="51">
        <f>SUM(G20:G21)</f>
        <v>0</v>
      </c>
      <c r="H22" s="5" t="s">
        <v>694</v>
      </c>
    </row>
    <row r="23" spans="2:11" ht="15" customHeight="1" x14ac:dyDescent="0.2">
      <c r="B23" s="280" t="s">
        <v>696</v>
      </c>
      <c r="C23" s="280"/>
      <c r="D23" s="280">
        <v>525</v>
      </c>
      <c r="E23" s="280" t="s">
        <v>695</v>
      </c>
    </row>
    <row r="24" spans="2:11" ht="15" customHeight="1" x14ac:dyDescent="0.2">
      <c r="B24" s="34"/>
      <c r="C24" s="34"/>
      <c r="D24" s="5">
        <f>G22/525</f>
        <v>0</v>
      </c>
      <c r="E24" s="5" t="s">
        <v>697</v>
      </c>
    </row>
    <row r="25" spans="2:11" ht="15" customHeight="1" x14ac:dyDescent="0.2">
      <c r="B25" s="34"/>
      <c r="C25" s="34"/>
    </row>
    <row r="26" spans="2:11" ht="15" customHeight="1" x14ac:dyDescent="0.2">
      <c r="B26" s="5" t="s">
        <v>196</v>
      </c>
    </row>
    <row r="27" spans="2:11" ht="15" customHeight="1" x14ac:dyDescent="0.2">
      <c r="B27" s="5" t="s">
        <v>208</v>
      </c>
    </row>
    <row r="29" spans="2:11" ht="15" customHeight="1" x14ac:dyDescent="0.2">
      <c r="B29" s="8" t="s">
        <v>19</v>
      </c>
    </row>
    <row r="30" spans="2:11" ht="15" customHeight="1" x14ac:dyDescent="0.2">
      <c r="B30" s="34" t="s">
        <v>202</v>
      </c>
      <c r="F30" s="19"/>
      <c r="G30" s="19"/>
      <c r="H30" s="5">
        <v>0</v>
      </c>
      <c r="I30" s="511">
        <v>0.7</v>
      </c>
      <c r="K30" s="12">
        <f t="shared" ref="K30:K43" si="1">H30*I30</f>
        <v>0</v>
      </c>
    </row>
    <row r="31" spans="2:11" ht="15" customHeight="1" x14ac:dyDescent="0.2">
      <c r="B31" s="34" t="s">
        <v>110</v>
      </c>
      <c r="F31" s="19"/>
      <c r="G31" s="19"/>
      <c r="H31" s="5">
        <v>0</v>
      </c>
      <c r="I31" s="12">
        <v>1.5</v>
      </c>
      <c r="K31" s="12">
        <f t="shared" si="1"/>
        <v>0</v>
      </c>
    </row>
    <row r="32" spans="2:11" ht="15" customHeight="1" x14ac:dyDescent="0.2">
      <c r="B32" s="34" t="s">
        <v>209</v>
      </c>
      <c r="F32" s="19"/>
      <c r="G32" s="19"/>
      <c r="H32" s="5">
        <v>0</v>
      </c>
      <c r="I32" s="12">
        <v>10.6</v>
      </c>
      <c r="K32" s="12">
        <f t="shared" si="1"/>
        <v>0</v>
      </c>
    </row>
    <row r="33" spans="1:12" ht="15" customHeight="1" x14ac:dyDescent="0.2">
      <c r="A33" s="19"/>
      <c r="B33" s="34" t="s">
        <v>111</v>
      </c>
      <c r="D33" s="5" t="s">
        <v>145</v>
      </c>
      <c r="F33" s="19"/>
      <c r="G33" s="19"/>
      <c r="H33" s="5">
        <v>0</v>
      </c>
      <c r="I33" s="12">
        <v>11</v>
      </c>
      <c r="K33" s="12">
        <f t="shared" si="1"/>
        <v>0</v>
      </c>
    </row>
    <row r="34" spans="1:12" ht="15" customHeight="1" x14ac:dyDescent="0.2">
      <c r="A34" s="19"/>
      <c r="B34" s="34" t="s">
        <v>112</v>
      </c>
      <c r="D34" s="5" t="s">
        <v>146</v>
      </c>
      <c r="F34" s="19"/>
      <c r="G34" s="19"/>
      <c r="H34" s="5">
        <v>0</v>
      </c>
      <c r="I34" s="12">
        <v>14</v>
      </c>
      <c r="K34" s="12">
        <f t="shared" si="1"/>
        <v>0</v>
      </c>
    </row>
    <row r="35" spans="1:12" ht="15" customHeight="1" x14ac:dyDescent="0.2">
      <c r="A35" s="19"/>
      <c r="B35" s="34" t="s">
        <v>113</v>
      </c>
      <c r="D35" s="5" t="s">
        <v>147</v>
      </c>
      <c r="F35" s="19"/>
      <c r="G35" s="19"/>
      <c r="H35" s="5">
        <v>0</v>
      </c>
      <c r="I35" s="12">
        <v>15</v>
      </c>
      <c r="K35" s="12">
        <f t="shared" si="1"/>
        <v>0</v>
      </c>
    </row>
    <row r="36" spans="1:12" ht="15" customHeight="1" x14ac:dyDescent="0.2">
      <c r="A36" s="19"/>
      <c r="B36" s="34" t="s">
        <v>114</v>
      </c>
      <c r="F36" s="19"/>
      <c r="G36" s="19"/>
      <c r="H36" s="5">
        <v>0</v>
      </c>
      <c r="I36" s="12">
        <v>10</v>
      </c>
      <c r="K36" s="12">
        <f t="shared" si="1"/>
        <v>0</v>
      </c>
    </row>
    <row r="37" spans="1:12" ht="15" customHeight="1" x14ac:dyDescent="0.2">
      <c r="A37" s="19"/>
      <c r="B37" s="34" t="s">
        <v>115</v>
      </c>
      <c r="F37" s="19"/>
      <c r="G37" s="19"/>
      <c r="H37" s="5">
        <v>0</v>
      </c>
      <c r="I37" s="12">
        <v>0.25</v>
      </c>
      <c r="K37" s="12">
        <f t="shared" si="1"/>
        <v>0</v>
      </c>
    </row>
    <row r="38" spans="1:12" ht="15" customHeight="1" x14ac:dyDescent="0.2">
      <c r="A38" s="19"/>
      <c r="B38" s="34" t="s">
        <v>116</v>
      </c>
      <c r="F38" s="19"/>
      <c r="G38" s="19"/>
      <c r="H38" s="5">
        <v>0</v>
      </c>
      <c r="I38" s="12">
        <v>60</v>
      </c>
      <c r="K38" s="12">
        <f t="shared" si="1"/>
        <v>0</v>
      </c>
    </row>
    <row r="39" spans="1:12" ht="15" customHeight="1" x14ac:dyDescent="0.2">
      <c r="A39" s="19"/>
      <c r="B39" s="34" t="s">
        <v>149</v>
      </c>
      <c r="D39" s="5" t="s">
        <v>150</v>
      </c>
      <c r="F39" s="19"/>
      <c r="G39" s="19"/>
      <c r="H39" s="5">
        <v>0</v>
      </c>
      <c r="I39" s="12">
        <v>13.7</v>
      </c>
      <c r="K39" s="12">
        <f t="shared" si="1"/>
        <v>0</v>
      </c>
    </row>
    <row r="40" spans="1:12" ht="15" customHeight="1" x14ac:dyDescent="0.2">
      <c r="A40" s="19"/>
      <c r="B40" s="34" t="s">
        <v>117</v>
      </c>
      <c r="D40" s="5" t="s">
        <v>148</v>
      </c>
      <c r="F40" s="19"/>
      <c r="G40" s="19"/>
      <c r="H40" s="5">
        <v>0</v>
      </c>
      <c r="I40" s="12">
        <v>0.09</v>
      </c>
      <c r="K40" s="12">
        <f t="shared" si="1"/>
        <v>0</v>
      </c>
    </row>
    <row r="41" spans="1:12" ht="15" customHeight="1" x14ac:dyDescent="0.2">
      <c r="A41" s="19"/>
      <c r="B41" s="34" t="s">
        <v>151</v>
      </c>
      <c r="F41" s="19"/>
      <c r="G41" s="19"/>
      <c r="H41" s="5">
        <v>0</v>
      </c>
      <c r="I41" s="12">
        <v>2.4</v>
      </c>
      <c r="K41" s="12">
        <f t="shared" si="1"/>
        <v>0</v>
      </c>
    </row>
    <row r="42" spans="1:12" ht="15" customHeight="1" x14ac:dyDescent="0.2">
      <c r="A42" s="19"/>
      <c r="B42" s="34" t="s">
        <v>118</v>
      </c>
      <c r="F42" s="19"/>
      <c r="G42" s="19"/>
      <c r="H42" s="5">
        <v>0</v>
      </c>
      <c r="I42" s="12">
        <v>100</v>
      </c>
      <c r="K42" s="12">
        <f t="shared" si="1"/>
        <v>0</v>
      </c>
    </row>
    <row r="43" spans="1:12" ht="15" customHeight="1" x14ac:dyDescent="0.2">
      <c r="A43" s="19"/>
      <c r="B43" s="418" t="s">
        <v>166</v>
      </c>
      <c r="C43" s="280"/>
      <c r="D43" s="280"/>
      <c r="E43" s="280"/>
      <c r="F43" s="405"/>
      <c r="G43" s="405"/>
      <c r="H43" s="280">
        <v>0</v>
      </c>
      <c r="I43" s="428">
        <v>75</v>
      </c>
      <c r="J43" s="280"/>
      <c r="K43" s="428">
        <f t="shared" si="1"/>
        <v>0</v>
      </c>
    </row>
    <row r="44" spans="1:12" ht="15" customHeight="1" x14ac:dyDescent="0.2">
      <c r="A44" s="19"/>
      <c r="B44" s="34"/>
      <c r="I44" s="12"/>
      <c r="J44" s="34" t="s">
        <v>235</v>
      </c>
      <c r="K44" s="24">
        <f>SUM(K30:K43)</f>
        <v>0</v>
      </c>
    </row>
    <row r="45" spans="1:12" ht="15" customHeight="1" x14ac:dyDescent="0.2">
      <c r="A45" s="19"/>
      <c r="B45" s="34"/>
      <c r="I45" s="12"/>
      <c r="J45" s="429" t="s">
        <v>236</v>
      </c>
      <c r="K45" s="24">
        <f>K44*0.07</f>
        <v>0</v>
      </c>
    </row>
    <row r="46" spans="1:12" ht="15" customHeight="1" x14ac:dyDescent="0.2">
      <c r="A46" s="19"/>
      <c r="B46" s="34"/>
      <c r="I46" s="12"/>
      <c r="J46" s="34" t="s">
        <v>11</v>
      </c>
      <c r="K46" s="24">
        <f>SUM(K44:K45)</f>
        <v>0</v>
      </c>
    </row>
    <row r="47" spans="1:12" ht="15" customHeight="1" x14ac:dyDescent="0.2">
      <c r="A47" s="19"/>
      <c r="J47" s="34"/>
    </row>
    <row r="48" spans="1:12" ht="12.75" x14ac:dyDescent="0.2">
      <c r="A48" s="324">
        <v>4.22</v>
      </c>
      <c r="B48" s="316" t="s">
        <v>511</v>
      </c>
      <c r="C48" s="318"/>
      <c r="D48" s="318"/>
      <c r="E48" s="318" t="s">
        <v>296</v>
      </c>
      <c r="F48" s="318" t="s">
        <v>297</v>
      </c>
      <c r="G48" s="446" t="s">
        <v>298</v>
      </c>
      <c r="H48" s="318" t="s">
        <v>74</v>
      </c>
      <c r="I48" s="318" t="s">
        <v>299</v>
      </c>
      <c r="J48" s="318" t="s">
        <v>300</v>
      </c>
      <c r="K48" s="318" t="s">
        <v>235</v>
      </c>
      <c r="L48" s="447" t="s">
        <v>11</v>
      </c>
    </row>
    <row r="50" spans="1:12" ht="12.75" x14ac:dyDescent="0.2">
      <c r="A50" s="19"/>
      <c r="C50" s="43"/>
      <c r="D50" s="43"/>
      <c r="E50" s="43"/>
      <c r="F50" s="43"/>
      <c r="G50" s="36"/>
      <c r="H50" s="43"/>
      <c r="I50" s="43"/>
      <c r="J50" s="43"/>
      <c r="K50" s="49" t="s">
        <v>11</v>
      </c>
      <c r="L50" s="242">
        <f>SUM(L51:L52)</f>
        <v>0</v>
      </c>
    </row>
    <row r="51" spans="1:12" ht="12.75" x14ac:dyDescent="0.2">
      <c r="A51" s="19"/>
      <c r="F51" s="439" t="s">
        <v>677</v>
      </c>
      <c r="G51" s="439" t="s">
        <v>692</v>
      </c>
      <c r="H51" s="439">
        <v>1</v>
      </c>
      <c r="I51" s="21" t="e">
        <f>#REF!</f>
        <v>#REF!</v>
      </c>
      <c r="J51" s="32" t="s">
        <v>105</v>
      </c>
      <c r="K51" s="449" t="s">
        <v>677</v>
      </c>
      <c r="L51" s="450">
        <v>0</v>
      </c>
    </row>
    <row r="52" spans="1:12" ht="12.75" x14ac:dyDescent="0.2">
      <c r="A52" s="19"/>
      <c r="F52" s="439" t="s">
        <v>676</v>
      </c>
      <c r="G52" s="439" t="s">
        <v>682</v>
      </c>
      <c r="H52" s="439">
        <v>1</v>
      </c>
      <c r="I52" s="21">
        <v>0</v>
      </c>
      <c r="J52" s="32" t="s">
        <v>105</v>
      </c>
      <c r="K52" s="449" t="s">
        <v>676</v>
      </c>
      <c r="L52" s="450">
        <v>0</v>
      </c>
    </row>
    <row r="53" spans="1:12" ht="12.75" x14ac:dyDescent="0.2">
      <c r="A53" s="19"/>
    </row>
    <row r="54" spans="1:12" ht="15" customHeight="1" x14ac:dyDescent="0.2">
      <c r="A54" s="324">
        <v>4.43</v>
      </c>
      <c r="B54" s="316" t="s">
        <v>844</v>
      </c>
      <c r="C54" s="318"/>
      <c r="D54" s="318"/>
      <c r="E54" s="318" t="s">
        <v>296</v>
      </c>
      <c r="F54" s="318" t="s">
        <v>297</v>
      </c>
      <c r="G54" s="319" t="s">
        <v>298</v>
      </c>
      <c r="H54" s="318" t="s">
        <v>74</v>
      </c>
      <c r="I54" s="318" t="s">
        <v>299</v>
      </c>
      <c r="J54" s="318" t="s">
        <v>300</v>
      </c>
      <c r="K54" s="318" t="s">
        <v>235</v>
      </c>
      <c r="L54" s="320" t="s">
        <v>11</v>
      </c>
    </row>
    <row r="55" spans="1:12" ht="15" customHeight="1" x14ac:dyDescent="0.2">
      <c r="A55" s="19"/>
      <c r="B55" s="9"/>
      <c r="L55" s="48"/>
    </row>
    <row r="56" spans="1:12" ht="15" customHeight="1" x14ac:dyDescent="0.2">
      <c r="A56" s="19"/>
      <c r="B56" s="9"/>
      <c r="K56" s="26" t="s">
        <v>11</v>
      </c>
      <c r="L56" s="47">
        <f>SUM(L57:L58)</f>
        <v>0</v>
      </c>
    </row>
    <row r="57" spans="1:12" ht="15" customHeight="1" x14ac:dyDescent="0.2">
      <c r="A57" s="19"/>
      <c r="B57" s="53"/>
      <c r="C57" s="32"/>
      <c r="D57" s="43"/>
      <c r="E57" s="32"/>
      <c r="F57" s="439" t="s">
        <v>677</v>
      </c>
      <c r="G57" s="439" t="s">
        <v>692</v>
      </c>
      <c r="H57" s="439">
        <v>1</v>
      </c>
      <c r="I57" s="21">
        <f>K82</f>
        <v>39215.5</v>
      </c>
      <c r="J57" s="32" t="s">
        <v>105</v>
      </c>
      <c r="K57" s="441" t="s">
        <v>677</v>
      </c>
      <c r="L57" s="445">
        <v>0</v>
      </c>
    </row>
    <row r="58" spans="1:12" ht="15" customHeight="1" x14ac:dyDescent="0.2">
      <c r="A58" s="19"/>
      <c r="B58" s="53"/>
      <c r="C58" s="32"/>
      <c r="D58" s="43"/>
      <c r="E58" s="32"/>
      <c r="F58" s="19" t="s">
        <v>677</v>
      </c>
      <c r="G58" s="439" t="s">
        <v>682</v>
      </c>
      <c r="H58" s="439">
        <v>1</v>
      </c>
      <c r="I58" s="21">
        <v>0</v>
      </c>
      <c r="J58" s="32" t="s">
        <v>105</v>
      </c>
      <c r="K58" s="441" t="s">
        <v>676</v>
      </c>
      <c r="L58" s="445">
        <v>0</v>
      </c>
    </row>
    <row r="59" spans="1:12" ht="15" customHeight="1" x14ac:dyDescent="0.2">
      <c r="A59" s="19"/>
      <c r="B59" s="53"/>
      <c r="C59" s="32"/>
      <c r="D59" s="43"/>
      <c r="E59" s="32"/>
      <c r="F59" s="439" t="s">
        <v>676</v>
      </c>
      <c r="G59" s="439" t="s">
        <v>682</v>
      </c>
      <c r="H59" s="439">
        <v>1</v>
      </c>
      <c r="I59" s="21">
        <v>0</v>
      </c>
      <c r="J59" s="32" t="s">
        <v>105</v>
      </c>
      <c r="K59" s="32"/>
      <c r="L59" s="21"/>
    </row>
    <row r="60" spans="1:12" ht="15" customHeight="1" x14ac:dyDescent="0.2">
      <c r="A60" s="19"/>
      <c r="B60" s="53"/>
      <c r="C60" s="32"/>
      <c r="D60" s="43"/>
      <c r="E60" s="32"/>
      <c r="F60" s="439" t="s">
        <v>106</v>
      </c>
      <c r="G60" s="439" t="s">
        <v>682</v>
      </c>
      <c r="H60" s="439">
        <v>1</v>
      </c>
      <c r="I60" s="21">
        <v>0</v>
      </c>
      <c r="J60" s="32" t="s">
        <v>105</v>
      </c>
      <c r="K60" s="32"/>
      <c r="L60" s="21"/>
    </row>
    <row r="61" spans="1:12" ht="15" customHeight="1" x14ac:dyDescent="0.2">
      <c r="A61" s="19"/>
      <c r="B61" s="10"/>
      <c r="C61" s="32"/>
      <c r="D61" s="43"/>
      <c r="E61" s="32"/>
      <c r="F61" s="32"/>
      <c r="G61" s="32"/>
      <c r="H61" s="32"/>
      <c r="I61" s="32"/>
      <c r="J61" s="32"/>
      <c r="K61" s="32"/>
      <c r="L61" s="47"/>
    </row>
    <row r="62" spans="1:12" ht="15" customHeight="1" x14ac:dyDescent="0.2">
      <c r="A62" s="19"/>
      <c r="B62" s="5" t="s">
        <v>856</v>
      </c>
      <c r="D62" s="5">
        <v>1450</v>
      </c>
      <c r="E62" s="19" t="s">
        <v>75</v>
      </c>
      <c r="F62" s="19">
        <v>1</v>
      </c>
      <c r="G62" s="508">
        <f>D62*F62</f>
        <v>1450</v>
      </c>
      <c r="H62" s="5" t="s">
        <v>698</v>
      </c>
    </row>
    <row r="63" spans="1:12" ht="15" customHeight="1" x14ac:dyDescent="0.2">
      <c r="A63" s="19"/>
      <c r="B63" s="280" t="s">
        <v>838</v>
      </c>
      <c r="C63" s="280"/>
      <c r="D63" s="280">
        <v>177</v>
      </c>
      <c r="E63" s="405" t="s">
        <v>79</v>
      </c>
      <c r="F63" s="405">
        <v>0</v>
      </c>
      <c r="G63" s="509">
        <f>D63*F63</f>
        <v>0</v>
      </c>
      <c r="H63" s="280" t="s">
        <v>698</v>
      </c>
    </row>
    <row r="64" spans="1:12" ht="15" customHeight="1" x14ac:dyDescent="0.2">
      <c r="A64" s="19"/>
      <c r="F64" s="34" t="s">
        <v>485</v>
      </c>
      <c r="G64" s="51">
        <f>SUM(G62:G63)</f>
        <v>1450</v>
      </c>
      <c r="H64" s="5" t="s">
        <v>839</v>
      </c>
    </row>
    <row r="65" spans="2:11" ht="15" customHeight="1" x14ac:dyDescent="0.2">
      <c r="F65" s="418" t="s">
        <v>840</v>
      </c>
      <c r="G65" s="510">
        <f>G64*0.15</f>
        <v>217.5</v>
      </c>
      <c r="H65" s="280" t="s">
        <v>839</v>
      </c>
    </row>
    <row r="66" spans="2:11" ht="15" customHeight="1" x14ac:dyDescent="0.2">
      <c r="B66" s="9"/>
      <c r="F66" s="34" t="s">
        <v>11</v>
      </c>
      <c r="G66" s="51">
        <f>SUM(G64:G65)</f>
        <v>1667.5</v>
      </c>
      <c r="H66" s="5" t="s">
        <v>839</v>
      </c>
    </row>
    <row r="67" spans="2:11" ht="15" customHeight="1" x14ac:dyDescent="0.2">
      <c r="B67" s="9"/>
      <c r="F67" s="34" t="s">
        <v>842</v>
      </c>
      <c r="G67" s="51">
        <v>1800</v>
      </c>
    </row>
    <row r="68" spans="2:11" ht="15" customHeight="1" x14ac:dyDescent="0.2">
      <c r="B68" s="8" t="s">
        <v>19</v>
      </c>
    </row>
    <row r="69" spans="2:11" ht="15" customHeight="1" x14ac:dyDescent="0.2">
      <c r="B69" s="34" t="s">
        <v>841</v>
      </c>
      <c r="F69" s="19"/>
      <c r="G69" s="19"/>
      <c r="H69" s="5">
        <v>1700</v>
      </c>
      <c r="I69" s="12">
        <v>15</v>
      </c>
      <c r="K69" s="12">
        <f t="shared" ref="K69:K79" si="2">H69*I69</f>
        <v>25500</v>
      </c>
    </row>
    <row r="70" spans="2:11" ht="15" customHeight="1" x14ac:dyDescent="0.2">
      <c r="B70" s="34" t="s">
        <v>843</v>
      </c>
      <c r="F70" s="19"/>
      <c r="G70" s="19"/>
      <c r="H70" s="5">
        <v>200</v>
      </c>
      <c r="I70" s="12">
        <v>17.5</v>
      </c>
      <c r="K70" s="12">
        <f t="shared" si="2"/>
        <v>3500</v>
      </c>
    </row>
    <row r="71" spans="2:11" ht="15" customHeight="1" x14ac:dyDescent="0.2">
      <c r="B71" s="34" t="s">
        <v>846</v>
      </c>
      <c r="F71" s="19"/>
      <c r="G71" s="19"/>
      <c r="H71" s="5">
        <v>9</v>
      </c>
      <c r="I71" s="12">
        <v>35</v>
      </c>
      <c r="K71" s="534">
        <f t="shared" si="2"/>
        <v>315</v>
      </c>
    </row>
    <row r="72" spans="2:11" ht="15" customHeight="1" x14ac:dyDescent="0.2">
      <c r="B72" s="34" t="s">
        <v>847</v>
      </c>
      <c r="F72" s="19"/>
      <c r="G72" s="19"/>
      <c r="H72" s="5">
        <v>7</v>
      </c>
      <c r="I72" s="12">
        <v>240</v>
      </c>
      <c r="K72" s="534">
        <f t="shared" si="2"/>
        <v>1680</v>
      </c>
    </row>
    <row r="73" spans="2:11" ht="15" customHeight="1" x14ac:dyDescent="0.2">
      <c r="B73" s="34" t="s">
        <v>848</v>
      </c>
      <c r="F73" s="19"/>
      <c r="G73" s="19"/>
      <c r="H73" s="5">
        <v>100</v>
      </c>
      <c r="I73" s="12">
        <v>17.25</v>
      </c>
      <c r="K73" s="534">
        <f t="shared" si="2"/>
        <v>1725</v>
      </c>
    </row>
    <row r="74" spans="2:11" ht="15" customHeight="1" x14ac:dyDescent="0.2">
      <c r="B74" s="34" t="s">
        <v>849</v>
      </c>
      <c r="F74" s="19"/>
      <c r="G74" s="19"/>
      <c r="H74" s="5">
        <v>130</v>
      </c>
      <c r="I74" s="12">
        <v>9.5</v>
      </c>
      <c r="K74" s="534">
        <f t="shared" si="2"/>
        <v>1235</v>
      </c>
    </row>
    <row r="75" spans="2:11" ht="15" customHeight="1" x14ac:dyDescent="0.2">
      <c r="B75" s="34" t="s">
        <v>850</v>
      </c>
      <c r="F75" s="19"/>
      <c r="G75" s="19"/>
      <c r="H75" s="5">
        <v>100</v>
      </c>
      <c r="I75" s="12">
        <v>15</v>
      </c>
      <c r="K75" s="534">
        <f t="shared" si="2"/>
        <v>1500</v>
      </c>
    </row>
    <row r="76" spans="2:11" ht="15" customHeight="1" x14ac:dyDescent="0.2">
      <c r="B76" s="34" t="s">
        <v>851</v>
      </c>
      <c r="D76" s="5" t="s">
        <v>852</v>
      </c>
      <c r="F76" s="19"/>
      <c r="G76" s="19"/>
      <c r="H76" s="5">
        <v>35</v>
      </c>
      <c r="I76" s="12">
        <v>17</v>
      </c>
      <c r="K76" s="534">
        <f t="shared" si="2"/>
        <v>595</v>
      </c>
    </row>
    <row r="77" spans="2:11" ht="15" customHeight="1" x14ac:dyDescent="0.2">
      <c r="B77" s="34" t="s">
        <v>845</v>
      </c>
      <c r="D77" s="5" t="s">
        <v>853</v>
      </c>
      <c r="F77" s="19"/>
      <c r="G77" s="19"/>
      <c r="H77" s="5">
        <v>20</v>
      </c>
      <c r="I77" s="12">
        <v>10</v>
      </c>
      <c r="K77" s="12">
        <f t="shared" si="2"/>
        <v>200</v>
      </c>
    </row>
    <row r="78" spans="2:11" ht="15" customHeight="1" x14ac:dyDescent="0.2">
      <c r="B78" s="34" t="s">
        <v>118</v>
      </c>
      <c r="F78" s="19"/>
      <c r="G78" s="19"/>
      <c r="H78" s="5">
        <v>1</v>
      </c>
      <c r="I78" s="12">
        <v>200</v>
      </c>
      <c r="K78" s="12">
        <f t="shared" si="2"/>
        <v>200</v>
      </c>
    </row>
    <row r="79" spans="2:11" ht="15" customHeight="1" x14ac:dyDescent="0.2">
      <c r="B79" s="418" t="s">
        <v>166</v>
      </c>
      <c r="C79" s="280"/>
      <c r="D79" s="280"/>
      <c r="E79" s="280"/>
      <c r="F79" s="405"/>
      <c r="G79" s="405"/>
      <c r="H79" s="280">
        <v>1</v>
      </c>
      <c r="I79" s="428">
        <v>200</v>
      </c>
      <c r="J79" s="280"/>
      <c r="K79" s="428">
        <f t="shared" si="2"/>
        <v>200</v>
      </c>
    </row>
    <row r="80" spans="2:11" ht="15" customHeight="1" x14ac:dyDescent="0.2">
      <c r="B80" s="34"/>
      <c r="I80" s="12"/>
      <c r="J80" s="34" t="s">
        <v>235</v>
      </c>
      <c r="K80" s="24">
        <f>SUM(K69:K79)</f>
        <v>36650</v>
      </c>
    </row>
    <row r="81" spans="2:11" ht="15" customHeight="1" x14ac:dyDescent="0.2">
      <c r="B81" s="34" t="s">
        <v>854</v>
      </c>
      <c r="F81" s="535">
        <f>SUM(K71:K76)</f>
        <v>7050</v>
      </c>
      <c r="I81" s="12"/>
      <c r="J81" s="448" t="s">
        <v>236</v>
      </c>
      <c r="K81" s="411">
        <f>K80*0.07</f>
        <v>2565.5000000000005</v>
      </c>
    </row>
    <row r="82" spans="2:11" ht="15" customHeight="1" x14ac:dyDescent="0.2">
      <c r="B82" s="34"/>
      <c r="F82" s="24">
        <f>F81/1750</f>
        <v>4.0285714285714285</v>
      </c>
      <c r="G82" s="5" t="s">
        <v>855</v>
      </c>
      <c r="I82" s="12"/>
      <c r="J82" s="25" t="s">
        <v>11</v>
      </c>
      <c r="K82" s="20">
        <f>SUM(K80:K81)</f>
        <v>39215.5</v>
      </c>
    </row>
  </sheetData>
  <mergeCells count="2">
    <mergeCell ref="H2:I2"/>
    <mergeCell ref="A2:B2"/>
  </mergeCells>
  <pageMargins left="0.45" right="0.45" top="0.5" bottom="0.5" header="0.3" footer="0.3"/>
  <pageSetup orientation="landscape" r:id="rId1"/>
  <ignoredErrors>
    <ignoredError sqref="G21" formula="1"/>
    <ignoredError sqref="A3:A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1"/>
  </sheetPr>
  <dimension ref="A1:L30"/>
  <sheetViews>
    <sheetView workbookViewId="0">
      <selection activeCell="B8" sqref="B8"/>
    </sheetView>
  </sheetViews>
  <sheetFormatPr defaultColWidth="9.140625" defaultRowHeight="12.75" x14ac:dyDescent="0.2"/>
  <cols>
    <col min="1" max="1" width="9.140625" style="5"/>
    <col min="2" max="2" width="42.5703125" style="5" customWidth="1"/>
    <col min="3" max="3" width="2.28515625" style="5" customWidth="1"/>
    <col min="4" max="4" width="16.5703125" style="5" customWidth="1"/>
    <col min="5" max="5" width="16.140625" style="5" customWidth="1"/>
    <col min="6" max="6" width="16" style="5" customWidth="1"/>
    <col min="7" max="7" width="14.5703125" style="5" customWidth="1"/>
    <col min="8" max="8" width="16.42578125" style="5" customWidth="1"/>
    <col min="9" max="9" width="9.140625" style="5"/>
    <col min="10" max="10" width="16.85546875" style="5" customWidth="1"/>
    <col min="11" max="11" width="13.5703125" style="5" customWidth="1"/>
    <col min="12" max="12" width="13.7109375" style="5" customWidth="1"/>
    <col min="13" max="16384" width="9.140625" style="5"/>
  </cols>
  <sheetData>
    <row r="1" spans="1:12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7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x14ac:dyDescent="0.2">
      <c r="A2" s="542" t="s">
        <v>23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SUM(J3:J6)</f>
        <v>0</v>
      </c>
      <c r="K2" s="480"/>
      <c r="L2" s="482"/>
    </row>
    <row r="3" spans="1:12" ht="14.25" x14ac:dyDescent="0.2">
      <c r="A3" s="483" t="s">
        <v>566</v>
      </c>
      <c r="B3" s="484" t="s">
        <v>378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568</v>
      </c>
      <c r="B4" s="484" t="s">
        <v>379</v>
      </c>
      <c r="C4" s="485"/>
      <c r="D4" s="486"/>
      <c r="E4" s="485"/>
      <c r="F4" s="485"/>
      <c r="G4" s="485"/>
      <c r="H4" s="485"/>
      <c r="I4" s="485"/>
      <c r="J4" s="485">
        <f t="shared" ref="J4:J6" si="0">SUM(D4:H4)</f>
        <v>0</v>
      </c>
      <c r="K4" s="487"/>
      <c r="L4" s="488"/>
    </row>
    <row r="5" spans="1:12" ht="14.25" x14ac:dyDescent="0.2">
      <c r="A5" s="483" t="s">
        <v>569</v>
      </c>
      <c r="B5" s="484" t="s">
        <v>380</v>
      </c>
      <c r="C5" s="485"/>
      <c r="D5" s="486"/>
      <c r="E5" s="485"/>
      <c r="F5" s="485"/>
      <c r="G5" s="485"/>
      <c r="H5" s="485"/>
      <c r="I5" s="485"/>
      <c r="J5" s="485">
        <f t="shared" si="0"/>
        <v>0</v>
      </c>
      <c r="K5" s="487"/>
      <c r="L5" s="488"/>
    </row>
    <row r="6" spans="1:12" ht="15" thickBot="1" x14ac:dyDescent="0.25">
      <c r="A6" s="499" t="s">
        <v>570</v>
      </c>
      <c r="B6" s="500" t="s">
        <v>381</v>
      </c>
      <c r="C6" s="501"/>
      <c r="D6" s="502"/>
      <c r="E6" s="501"/>
      <c r="F6" s="501"/>
      <c r="G6" s="501"/>
      <c r="H6" s="501"/>
      <c r="I6" s="501"/>
      <c r="J6" s="501">
        <f t="shared" si="0"/>
        <v>0</v>
      </c>
      <c r="K6" s="503"/>
      <c r="L6" s="504"/>
    </row>
    <row r="8" spans="1:12" s="6" customFormat="1" ht="38.25" customHeight="1" x14ac:dyDescent="0.2">
      <c r="A8" s="254" t="s">
        <v>16</v>
      </c>
      <c r="B8" s="255" t="s">
        <v>23</v>
      </c>
      <c r="C8" s="256"/>
      <c r="D8" s="257" t="s">
        <v>277</v>
      </c>
      <c r="E8" s="257" t="s">
        <v>337</v>
      </c>
      <c r="F8" s="257" t="s">
        <v>342</v>
      </c>
      <c r="G8" s="257" t="s">
        <v>298</v>
      </c>
      <c r="H8" s="257" t="s">
        <v>74</v>
      </c>
      <c r="I8" s="257" t="s">
        <v>299</v>
      </c>
      <c r="J8" s="257" t="s">
        <v>300</v>
      </c>
      <c r="K8" s="257" t="s">
        <v>318</v>
      </c>
      <c r="L8" s="258" t="s">
        <v>11</v>
      </c>
    </row>
    <row r="9" spans="1:12" ht="6" customHeight="1" x14ac:dyDescent="0.2"/>
    <row r="10" spans="1:12" ht="15" customHeight="1" x14ac:dyDescent="0.2">
      <c r="A10" s="315">
        <v>5.12</v>
      </c>
      <c r="B10" s="316" t="s">
        <v>486</v>
      </c>
      <c r="C10" s="317"/>
      <c r="D10" s="327"/>
      <c r="E10" s="318" t="s">
        <v>296</v>
      </c>
      <c r="F10" s="318" t="s">
        <v>297</v>
      </c>
      <c r="G10" s="319" t="s">
        <v>298</v>
      </c>
      <c r="H10" s="318" t="s">
        <v>74</v>
      </c>
      <c r="I10" s="318" t="s">
        <v>299</v>
      </c>
      <c r="J10" s="318" t="s">
        <v>300</v>
      </c>
      <c r="K10" s="318" t="s">
        <v>235</v>
      </c>
      <c r="L10" s="320" t="s">
        <v>11</v>
      </c>
    </row>
    <row r="12" spans="1:12" x14ac:dyDescent="0.2">
      <c r="K12" s="26" t="s">
        <v>11</v>
      </c>
      <c r="L12" s="261">
        <v>0</v>
      </c>
    </row>
    <row r="13" spans="1:12" x14ac:dyDescent="0.2">
      <c r="F13" s="19" t="s">
        <v>677</v>
      </c>
      <c r="G13" s="19" t="s">
        <v>682</v>
      </c>
      <c r="H13" s="19">
        <v>1</v>
      </c>
      <c r="I13" s="12">
        <v>0</v>
      </c>
      <c r="J13" s="24" t="s">
        <v>105</v>
      </c>
    </row>
    <row r="15" spans="1:12" x14ac:dyDescent="0.2">
      <c r="A15" s="322">
        <v>5.5279999999999996</v>
      </c>
      <c r="B15" s="316" t="s">
        <v>379</v>
      </c>
      <c r="C15" s="317"/>
      <c r="D15" s="327"/>
      <c r="E15" s="318" t="s">
        <v>296</v>
      </c>
      <c r="F15" s="318" t="s">
        <v>297</v>
      </c>
      <c r="G15" s="319" t="s">
        <v>298</v>
      </c>
      <c r="H15" s="318" t="s">
        <v>74</v>
      </c>
      <c r="I15" s="318" t="s">
        <v>299</v>
      </c>
      <c r="J15" s="318" t="s">
        <v>300</v>
      </c>
      <c r="K15" s="318" t="s">
        <v>235</v>
      </c>
      <c r="L15" s="320" t="s">
        <v>11</v>
      </c>
    </row>
    <row r="17" spans="1:12" x14ac:dyDescent="0.2">
      <c r="K17" s="26" t="s">
        <v>11</v>
      </c>
      <c r="L17" s="261">
        <v>0</v>
      </c>
    </row>
    <row r="18" spans="1:12" x14ac:dyDescent="0.2">
      <c r="F18" s="19" t="s">
        <v>106</v>
      </c>
      <c r="G18" s="19" t="s">
        <v>682</v>
      </c>
      <c r="H18" s="19">
        <v>1</v>
      </c>
      <c r="I18" s="12">
        <v>0</v>
      </c>
      <c r="J18" s="24" t="s">
        <v>105</v>
      </c>
    </row>
    <row r="20" spans="1:12" x14ac:dyDescent="0.2">
      <c r="A20" s="315">
        <v>5.53</v>
      </c>
      <c r="B20" s="316" t="s">
        <v>487</v>
      </c>
      <c r="C20" s="317"/>
      <c r="D20" s="327"/>
      <c r="E20" s="318" t="s">
        <v>296</v>
      </c>
      <c r="F20" s="318" t="s">
        <v>297</v>
      </c>
      <c r="G20" s="319" t="s">
        <v>298</v>
      </c>
      <c r="H20" s="318" t="s">
        <v>74</v>
      </c>
      <c r="I20" s="318" t="s">
        <v>299</v>
      </c>
      <c r="J20" s="318" t="s">
        <v>300</v>
      </c>
      <c r="K20" s="318" t="s">
        <v>235</v>
      </c>
      <c r="L20" s="320" t="s">
        <v>11</v>
      </c>
    </row>
    <row r="22" spans="1:12" x14ac:dyDescent="0.2">
      <c r="K22" s="26" t="s">
        <v>11</v>
      </c>
      <c r="L22" s="261">
        <f>SUM(L23:L24)</f>
        <v>0</v>
      </c>
    </row>
    <row r="23" spans="1:12" x14ac:dyDescent="0.2">
      <c r="F23" s="19" t="s">
        <v>677</v>
      </c>
      <c r="G23" s="19" t="s">
        <v>682</v>
      </c>
      <c r="H23" s="19">
        <v>1</v>
      </c>
      <c r="I23" s="12">
        <v>0</v>
      </c>
      <c r="J23" s="24" t="s">
        <v>105</v>
      </c>
      <c r="K23" s="402" t="s">
        <v>677</v>
      </c>
      <c r="L23" s="507">
        <v>0</v>
      </c>
    </row>
    <row r="24" spans="1:12" x14ac:dyDescent="0.2">
      <c r="F24" s="19" t="s">
        <v>676</v>
      </c>
      <c r="G24" s="19" t="s">
        <v>682</v>
      </c>
      <c r="H24" s="19">
        <v>1</v>
      </c>
      <c r="I24" s="12">
        <v>0</v>
      </c>
      <c r="J24" s="24" t="s">
        <v>105</v>
      </c>
      <c r="K24" s="441" t="s">
        <v>676</v>
      </c>
      <c r="L24" s="442">
        <v>0</v>
      </c>
    </row>
    <row r="25" spans="1:12" x14ac:dyDescent="0.2">
      <c r="F25" s="19" t="s">
        <v>106</v>
      </c>
      <c r="G25" s="19" t="s">
        <v>682</v>
      </c>
      <c r="H25" s="19">
        <v>1</v>
      </c>
      <c r="I25" s="12">
        <v>0</v>
      </c>
      <c r="J25" s="24" t="s">
        <v>105</v>
      </c>
      <c r="K25" s="26"/>
      <c r="L25" s="261"/>
    </row>
    <row r="27" spans="1:12" x14ac:dyDescent="0.2">
      <c r="A27" s="322">
        <v>5.7</v>
      </c>
      <c r="B27" s="316" t="s">
        <v>381</v>
      </c>
      <c r="C27" s="317"/>
      <c r="D27" s="327"/>
      <c r="E27" s="318" t="s">
        <v>296</v>
      </c>
      <c r="F27" s="318" t="s">
        <v>297</v>
      </c>
      <c r="G27" s="319" t="s">
        <v>298</v>
      </c>
      <c r="H27" s="318" t="s">
        <v>74</v>
      </c>
      <c r="I27" s="318" t="s">
        <v>299</v>
      </c>
      <c r="J27" s="318" t="s">
        <v>300</v>
      </c>
      <c r="K27" s="318" t="s">
        <v>235</v>
      </c>
      <c r="L27" s="320" t="s">
        <v>11</v>
      </c>
    </row>
    <row r="29" spans="1:12" x14ac:dyDescent="0.2">
      <c r="K29" s="26" t="s">
        <v>11</v>
      </c>
      <c r="L29" s="261">
        <v>0</v>
      </c>
    </row>
    <row r="30" spans="1:12" x14ac:dyDescent="0.2">
      <c r="F30" s="19" t="s">
        <v>106</v>
      </c>
      <c r="G30" s="19" t="s">
        <v>682</v>
      </c>
      <c r="H30" s="19">
        <v>1</v>
      </c>
      <c r="I30" s="12">
        <v>0</v>
      </c>
      <c r="J30" s="24" t="s">
        <v>105</v>
      </c>
      <c r="K30" s="402"/>
      <c r="L30" s="507"/>
    </row>
  </sheetData>
  <mergeCells count="2">
    <mergeCell ref="A2:B2"/>
    <mergeCell ref="H2:I2"/>
  </mergeCells>
  <pageMargins left="0.7" right="0.7" top="0.75" bottom="0.75" header="0.3" footer="0.3"/>
  <ignoredErrors>
    <ignoredError sqref="A3 A6 A4:A5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1:L162"/>
  <sheetViews>
    <sheetView workbookViewId="0">
      <selection activeCell="F11" sqref="F11"/>
    </sheetView>
  </sheetViews>
  <sheetFormatPr defaultColWidth="9.140625" defaultRowHeight="12.75" x14ac:dyDescent="0.2"/>
  <cols>
    <col min="1" max="1" width="8" style="5" customWidth="1"/>
    <col min="2" max="2" width="45.28515625" style="5" bestFit="1" customWidth="1"/>
    <col min="3" max="3" width="1.85546875" style="5" customWidth="1"/>
    <col min="4" max="4" width="16.7109375" style="5" customWidth="1"/>
    <col min="5" max="5" width="14.7109375" style="19" customWidth="1"/>
    <col min="6" max="6" width="17.28515625" style="367" customWidth="1"/>
    <col min="7" max="7" width="14.7109375" style="5" customWidth="1"/>
    <col min="8" max="8" width="14.7109375" style="5" bestFit="1" customWidth="1"/>
    <col min="9" max="9" width="15.7109375" style="5" customWidth="1"/>
    <col min="10" max="10" width="15.140625" style="5" customWidth="1"/>
    <col min="11" max="11" width="16.5703125" style="5" customWidth="1"/>
    <col min="12" max="12" width="15.42578125" style="5" customWidth="1"/>
    <col min="13" max="16384" width="9.140625" style="5"/>
  </cols>
  <sheetData>
    <row r="1" spans="1:12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4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x14ac:dyDescent="0.2">
      <c r="A2" s="542" t="s">
        <v>24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SUM(J3:J11)</f>
        <v>22584.819199999998</v>
      </c>
      <c r="K2" s="480"/>
      <c r="L2" s="482"/>
    </row>
    <row r="3" spans="1:12" ht="14.25" x14ac:dyDescent="0.2">
      <c r="A3" s="483" t="s">
        <v>571</v>
      </c>
      <c r="B3" s="484" t="s">
        <v>165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572</v>
      </c>
      <c r="B4" s="484" t="s">
        <v>382</v>
      </c>
      <c r="C4" s="485"/>
      <c r="D4" s="486"/>
      <c r="E4" s="485"/>
      <c r="F4" s="485"/>
      <c r="G4" s="485"/>
      <c r="H4" s="485"/>
      <c r="I4" s="485"/>
      <c r="J4" s="485">
        <f t="shared" ref="J4:J11" si="0">SUM(D4:H4)</f>
        <v>0</v>
      </c>
      <c r="K4" s="487"/>
      <c r="L4" s="488"/>
    </row>
    <row r="5" spans="1:12" ht="14.25" x14ac:dyDescent="0.2">
      <c r="A5" s="483" t="s">
        <v>573</v>
      </c>
      <c r="B5" s="484" t="s">
        <v>574</v>
      </c>
      <c r="C5" s="485"/>
      <c r="D5" s="486"/>
      <c r="E5" s="485"/>
      <c r="F5" s="485"/>
      <c r="G5" s="485"/>
      <c r="H5" s="485"/>
      <c r="I5" s="485"/>
      <c r="J5" s="485">
        <f t="shared" si="0"/>
        <v>0</v>
      </c>
      <c r="K5" s="487"/>
      <c r="L5" s="488"/>
    </row>
    <row r="6" spans="1:12" ht="14.25" x14ac:dyDescent="0.2">
      <c r="A6" s="483" t="s">
        <v>575</v>
      </c>
      <c r="B6" s="484" t="s">
        <v>512</v>
      </c>
      <c r="C6" s="485"/>
      <c r="D6" s="486"/>
      <c r="E6" s="485"/>
      <c r="F6" s="485"/>
      <c r="G6" s="485"/>
      <c r="H6" s="485"/>
      <c r="I6" s="485"/>
      <c r="J6" s="485">
        <f t="shared" si="0"/>
        <v>0</v>
      </c>
      <c r="K6" s="487"/>
      <c r="L6" s="488"/>
    </row>
    <row r="7" spans="1:12" ht="14.25" x14ac:dyDescent="0.2">
      <c r="A7" s="483" t="s">
        <v>576</v>
      </c>
      <c r="B7" s="484" t="s">
        <v>383</v>
      </c>
      <c r="C7" s="485"/>
      <c r="D7" s="486"/>
      <c r="E7" s="485"/>
      <c r="F7" s="485"/>
      <c r="G7" s="485"/>
      <c r="H7" s="485"/>
      <c r="I7" s="485"/>
      <c r="J7" s="485">
        <f t="shared" si="0"/>
        <v>0</v>
      </c>
      <c r="K7" s="487"/>
      <c r="L7" s="488"/>
    </row>
    <row r="8" spans="1:12" ht="14.25" x14ac:dyDescent="0.2">
      <c r="A8" s="483" t="s">
        <v>577</v>
      </c>
      <c r="B8" s="484" t="s">
        <v>384</v>
      </c>
      <c r="C8" s="485"/>
      <c r="D8" s="486"/>
      <c r="E8" s="485"/>
      <c r="F8" s="485"/>
      <c r="G8" s="485"/>
      <c r="H8" s="485"/>
      <c r="I8" s="485"/>
      <c r="J8" s="485">
        <f t="shared" si="0"/>
        <v>0</v>
      </c>
      <c r="K8" s="487"/>
      <c r="L8" s="488"/>
    </row>
    <row r="9" spans="1:12" ht="14.25" x14ac:dyDescent="0.2">
      <c r="A9" s="483" t="s">
        <v>578</v>
      </c>
      <c r="B9" s="484" t="s">
        <v>385</v>
      </c>
      <c r="C9" s="519"/>
      <c r="D9" s="519"/>
      <c r="E9" s="520"/>
      <c r="F9" s="521"/>
      <c r="G9" s="519"/>
      <c r="H9" s="519"/>
      <c r="I9" s="519"/>
      <c r="J9" s="485">
        <f t="shared" si="0"/>
        <v>0</v>
      </c>
      <c r="K9" s="519"/>
      <c r="L9" s="522"/>
    </row>
    <row r="10" spans="1:12" ht="14.25" x14ac:dyDescent="0.2">
      <c r="A10" s="483" t="s">
        <v>579</v>
      </c>
      <c r="B10" s="484" t="s">
        <v>386</v>
      </c>
      <c r="C10" s="519"/>
      <c r="D10" s="519"/>
      <c r="E10" s="520"/>
      <c r="F10" s="521">
        <f>G134</f>
        <v>22584.819199999998</v>
      </c>
      <c r="G10" s="519"/>
      <c r="H10" s="519"/>
      <c r="I10" s="519"/>
      <c r="J10" s="485">
        <f t="shared" si="0"/>
        <v>22584.819199999998</v>
      </c>
      <c r="K10" s="519"/>
      <c r="L10" s="522"/>
    </row>
    <row r="11" spans="1:12" ht="15" thickBot="1" x14ac:dyDescent="0.25">
      <c r="A11" s="499" t="s">
        <v>580</v>
      </c>
      <c r="B11" s="500" t="s">
        <v>513</v>
      </c>
      <c r="C11" s="523"/>
      <c r="D11" s="523"/>
      <c r="E11" s="524"/>
      <c r="F11" s="525"/>
      <c r="G11" s="523"/>
      <c r="H11" s="523"/>
      <c r="I11" s="523"/>
      <c r="J11" s="501">
        <f t="shared" si="0"/>
        <v>0</v>
      </c>
      <c r="K11" s="523"/>
      <c r="L11" s="526"/>
    </row>
    <row r="13" spans="1:12" s="6" customFormat="1" ht="38.25" customHeight="1" x14ac:dyDescent="0.2">
      <c r="A13" s="254" t="s">
        <v>16</v>
      </c>
      <c r="B13" s="255" t="s">
        <v>24</v>
      </c>
      <c r="C13" s="256"/>
      <c r="D13" s="257" t="s">
        <v>277</v>
      </c>
      <c r="E13" s="257" t="s">
        <v>337</v>
      </c>
      <c r="F13" s="257" t="s">
        <v>342</v>
      </c>
      <c r="G13" s="257" t="s">
        <v>298</v>
      </c>
      <c r="H13" s="257" t="s">
        <v>74</v>
      </c>
      <c r="I13" s="257" t="s">
        <v>299</v>
      </c>
      <c r="J13" s="257" t="s">
        <v>300</v>
      </c>
      <c r="K13" s="257" t="s">
        <v>318</v>
      </c>
      <c r="L13" s="258" t="s">
        <v>11</v>
      </c>
    </row>
    <row r="14" spans="1:12" ht="4.5" customHeight="1" x14ac:dyDescent="0.2"/>
    <row r="15" spans="1:12" x14ac:dyDescent="0.2">
      <c r="A15" s="324">
        <v>6.11</v>
      </c>
      <c r="B15" s="316" t="s">
        <v>165</v>
      </c>
      <c r="C15" s="316"/>
      <c r="D15" s="323"/>
      <c r="E15" s="318" t="s">
        <v>296</v>
      </c>
      <c r="F15" s="318" t="s">
        <v>297</v>
      </c>
      <c r="G15" s="319" t="s">
        <v>298</v>
      </c>
      <c r="H15" s="318" t="s">
        <v>74</v>
      </c>
      <c r="I15" s="318" t="s">
        <v>299</v>
      </c>
      <c r="J15" s="318" t="s">
        <v>300</v>
      </c>
      <c r="K15" s="318" t="s">
        <v>235</v>
      </c>
      <c r="L15" s="320" t="s">
        <v>11</v>
      </c>
    </row>
    <row r="17" spans="1:12" x14ac:dyDescent="0.2">
      <c r="A17" s="26"/>
      <c r="B17" s="10"/>
      <c r="D17" s="19"/>
      <c r="F17" s="5"/>
      <c r="K17" s="26" t="s">
        <v>11</v>
      </c>
      <c r="L17" s="261">
        <f>SUM(L18:L19)</f>
        <v>0</v>
      </c>
    </row>
    <row r="18" spans="1:12" x14ac:dyDescent="0.2">
      <c r="A18" s="26"/>
      <c r="B18" s="10"/>
      <c r="C18" s="10"/>
      <c r="F18" s="19" t="s">
        <v>677</v>
      </c>
      <c r="G18" s="19" t="s">
        <v>682</v>
      </c>
      <c r="H18" s="19">
        <v>1</v>
      </c>
      <c r="I18" s="12">
        <v>0</v>
      </c>
      <c r="J18" s="24" t="s">
        <v>105</v>
      </c>
      <c r="K18" s="402" t="s">
        <v>677</v>
      </c>
      <c r="L18" s="507">
        <v>0</v>
      </c>
    </row>
    <row r="19" spans="1:12" x14ac:dyDescent="0.2">
      <c r="A19" s="26"/>
      <c r="B19" s="10"/>
      <c r="C19" s="10"/>
      <c r="D19" s="10"/>
      <c r="E19" s="54"/>
      <c r="F19" s="19" t="s">
        <v>676</v>
      </c>
      <c r="G19" s="19" t="s">
        <v>682</v>
      </c>
      <c r="H19" s="19">
        <v>1</v>
      </c>
      <c r="I19" s="12">
        <v>0</v>
      </c>
      <c r="J19" s="24" t="s">
        <v>105</v>
      </c>
      <c r="K19" s="441" t="s">
        <v>676</v>
      </c>
      <c r="L19" s="442">
        <v>0</v>
      </c>
    </row>
    <row r="20" spans="1:12" x14ac:dyDescent="0.2">
      <c r="A20" s="26"/>
      <c r="B20" s="10"/>
      <c r="C20" s="10"/>
      <c r="D20" s="367"/>
      <c r="E20" s="54"/>
      <c r="F20" s="19" t="s">
        <v>106</v>
      </c>
      <c r="G20" s="19" t="s">
        <v>682</v>
      </c>
      <c r="H20" s="19">
        <v>1</v>
      </c>
      <c r="I20" s="12">
        <v>0</v>
      </c>
      <c r="J20" s="24" t="s">
        <v>105</v>
      </c>
      <c r="K20" s="26"/>
      <c r="L20" s="261"/>
    </row>
    <row r="21" spans="1:12" x14ac:dyDescent="0.2">
      <c r="A21" s="26"/>
      <c r="B21" s="10"/>
      <c r="C21" s="10"/>
    </row>
    <row r="22" spans="1:12" x14ac:dyDescent="0.2">
      <c r="A22" s="324">
        <v>6.15</v>
      </c>
      <c r="B22" s="316" t="s">
        <v>382</v>
      </c>
      <c r="C22" s="316"/>
      <c r="D22" s="323"/>
      <c r="E22" s="318" t="s">
        <v>296</v>
      </c>
      <c r="F22" s="318" t="s">
        <v>297</v>
      </c>
      <c r="G22" s="319" t="s">
        <v>298</v>
      </c>
      <c r="H22" s="318" t="s">
        <v>74</v>
      </c>
      <c r="I22" s="318" t="s">
        <v>299</v>
      </c>
      <c r="J22" s="318" t="s">
        <v>300</v>
      </c>
      <c r="K22" s="318" t="s">
        <v>235</v>
      </c>
      <c r="L22" s="320" t="s">
        <v>11</v>
      </c>
    </row>
    <row r="23" spans="1:12" x14ac:dyDescent="0.2">
      <c r="A23" s="19"/>
    </row>
    <row r="24" spans="1:12" x14ac:dyDescent="0.2">
      <c r="A24" s="19"/>
      <c r="E24" s="5"/>
      <c r="F24" s="5"/>
      <c r="K24" s="26" t="s">
        <v>11</v>
      </c>
      <c r="L24" s="261">
        <f>SUM(L25:L26)</f>
        <v>0</v>
      </c>
    </row>
    <row r="25" spans="1:12" x14ac:dyDescent="0.2">
      <c r="A25" s="19"/>
      <c r="E25" s="5"/>
      <c r="F25" s="19" t="s">
        <v>677</v>
      </c>
      <c r="G25" s="19" t="s">
        <v>682</v>
      </c>
      <c r="H25" s="19">
        <v>1</v>
      </c>
      <c r="I25" s="12">
        <v>0</v>
      </c>
      <c r="J25" s="24" t="s">
        <v>105</v>
      </c>
      <c r="K25" s="402" t="s">
        <v>677</v>
      </c>
      <c r="L25" s="507">
        <v>0</v>
      </c>
    </row>
    <row r="26" spans="1:12" x14ac:dyDescent="0.2">
      <c r="A26" s="19"/>
      <c r="E26" s="5"/>
      <c r="F26" s="19" t="s">
        <v>676</v>
      </c>
      <c r="G26" s="19" t="s">
        <v>682</v>
      </c>
      <c r="H26" s="19">
        <v>1</v>
      </c>
      <c r="I26" s="12">
        <v>0</v>
      </c>
      <c r="J26" s="24" t="s">
        <v>105</v>
      </c>
      <c r="K26" s="441" t="s">
        <v>676</v>
      </c>
      <c r="L26" s="442">
        <v>0</v>
      </c>
    </row>
    <row r="27" spans="1:12" x14ac:dyDescent="0.2">
      <c r="A27" s="19"/>
      <c r="E27" s="5"/>
      <c r="F27" s="19" t="s">
        <v>106</v>
      </c>
      <c r="G27" s="19" t="s">
        <v>682</v>
      </c>
      <c r="H27" s="19">
        <v>1</v>
      </c>
      <c r="I27" s="12">
        <v>0</v>
      </c>
      <c r="J27" s="24" t="s">
        <v>105</v>
      </c>
      <c r="K27" s="26"/>
      <c r="L27" s="261"/>
    </row>
    <row r="28" spans="1:12" x14ac:dyDescent="0.2">
      <c r="A28" s="19"/>
    </row>
    <row r="29" spans="1:12" x14ac:dyDescent="0.2">
      <c r="A29" s="19"/>
    </row>
    <row r="30" spans="1:12" x14ac:dyDescent="0.2">
      <c r="A30" s="324">
        <v>6.38</v>
      </c>
      <c r="B30" s="316" t="s">
        <v>574</v>
      </c>
      <c r="C30" s="316"/>
      <c r="D30" s="316"/>
      <c r="E30" s="318" t="s">
        <v>296</v>
      </c>
      <c r="F30" s="318" t="s">
        <v>297</v>
      </c>
      <c r="G30" s="319" t="s">
        <v>298</v>
      </c>
      <c r="H30" s="318" t="s">
        <v>74</v>
      </c>
      <c r="I30" s="318" t="s">
        <v>299</v>
      </c>
      <c r="J30" s="318" t="s">
        <v>300</v>
      </c>
      <c r="K30" s="318" t="s">
        <v>235</v>
      </c>
      <c r="L30" s="320" t="s">
        <v>11</v>
      </c>
    </row>
    <row r="31" spans="1:12" x14ac:dyDescent="0.2">
      <c r="A31" s="19"/>
    </row>
    <row r="32" spans="1:12" x14ac:dyDescent="0.2">
      <c r="A32" s="19"/>
      <c r="B32" s="10" t="s">
        <v>490</v>
      </c>
      <c r="E32" s="5"/>
      <c r="F32" s="5"/>
      <c r="G32" s="527" t="s">
        <v>702</v>
      </c>
      <c r="H32" s="527" t="s">
        <v>702</v>
      </c>
      <c r="I32" s="527" t="s">
        <v>702</v>
      </c>
      <c r="K32" s="459" t="s">
        <v>11</v>
      </c>
      <c r="L32" s="20">
        <v>0</v>
      </c>
    </row>
    <row r="33" spans="2:9" x14ac:dyDescent="0.2">
      <c r="B33" s="34" t="s">
        <v>700</v>
      </c>
      <c r="C33" s="34"/>
      <c r="D33" s="19"/>
      <c r="E33" s="19" t="s">
        <v>306</v>
      </c>
      <c r="F33" s="19" t="s">
        <v>701</v>
      </c>
      <c r="G33" s="12">
        <v>0</v>
      </c>
      <c r="H33" s="12">
        <v>0</v>
      </c>
      <c r="I33" s="12">
        <v>0</v>
      </c>
    </row>
    <row r="34" spans="2:9" x14ac:dyDescent="0.2">
      <c r="B34" s="34" t="s">
        <v>700</v>
      </c>
      <c r="C34" s="34"/>
      <c r="D34" s="19"/>
      <c r="E34" s="19" t="s">
        <v>306</v>
      </c>
      <c r="F34" s="19" t="s">
        <v>701</v>
      </c>
      <c r="G34" s="12">
        <v>0</v>
      </c>
      <c r="H34" s="12">
        <v>0</v>
      </c>
      <c r="I34" s="12">
        <v>0</v>
      </c>
    </row>
    <row r="35" spans="2:9" x14ac:dyDescent="0.2">
      <c r="B35" s="34" t="s">
        <v>700</v>
      </c>
      <c r="C35" s="34"/>
      <c r="D35" s="19"/>
      <c r="E35" s="19" t="s">
        <v>306</v>
      </c>
      <c r="F35" s="19" t="s">
        <v>701</v>
      </c>
      <c r="G35" s="12">
        <v>0</v>
      </c>
      <c r="H35" s="12">
        <v>0</v>
      </c>
      <c r="I35" s="12">
        <v>0</v>
      </c>
    </row>
    <row r="36" spans="2:9" x14ac:dyDescent="0.2">
      <c r="B36" s="34" t="s">
        <v>700</v>
      </c>
      <c r="C36" s="34"/>
      <c r="D36" s="19"/>
      <c r="E36" s="19" t="s">
        <v>306</v>
      </c>
      <c r="F36" s="19" t="s">
        <v>701</v>
      </c>
      <c r="G36" s="12">
        <v>0</v>
      </c>
      <c r="H36" s="12">
        <v>0</v>
      </c>
      <c r="I36" s="12">
        <v>0</v>
      </c>
    </row>
    <row r="37" spans="2:9" x14ac:dyDescent="0.2">
      <c r="B37" s="34" t="s">
        <v>700</v>
      </c>
      <c r="C37" s="34"/>
      <c r="D37" s="19"/>
      <c r="E37" s="19" t="s">
        <v>306</v>
      </c>
      <c r="F37" s="19" t="s">
        <v>701</v>
      </c>
      <c r="G37" s="12">
        <v>0</v>
      </c>
      <c r="H37" s="12">
        <v>0</v>
      </c>
      <c r="I37" s="12">
        <v>0</v>
      </c>
    </row>
    <row r="38" spans="2:9" x14ac:dyDescent="0.2">
      <c r="B38" s="34" t="s">
        <v>700</v>
      </c>
      <c r="C38" s="34"/>
      <c r="D38" s="19"/>
      <c r="E38" s="19" t="s">
        <v>306</v>
      </c>
      <c r="F38" s="19" t="s">
        <v>701</v>
      </c>
      <c r="G38" s="12">
        <v>0</v>
      </c>
      <c r="H38" s="12">
        <v>0</v>
      </c>
      <c r="I38" s="12">
        <v>0</v>
      </c>
    </row>
    <row r="39" spans="2:9" x14ac:dyDescent="0.2">
      <c r="B39" s="34" t="s">
        <v>700</v>
      </c>
      <c r="C39" s="34"/>
      <c r="D39" s="19"/>
      <c r="E39" s="19" t="s">
        <v>306</v>
      </c>
      <c r="F39" s="19" t="s">
        <v>701</v>
      </c>
      <c r="G39" s="12">
        <v>0</v>
      </c>
      <c r="H39" s="12">
        <v>0</v>
      </c>
      <c r="I39" s="12">
        <v>0</v>
      </c>
    </row>
    <row r="40" spans="2:9" x14ac:dyDescent="0.2">
      <c r="B40" s="34" t="s">
        <v>700</v>
      </c>
      <c r="C40" s="34"/>
      <c r="D40" s="19"/>
      <c r="E40" s="19" t="s">
        <v>306</v>
      </c>
      <c r="F40" s="19" t="s">
        <v>701</v>
      </c>
      <c r="G40" s="12">
        <v>0</v>
      </c>
      <c r="H40" s="12">
        <v>0</v>
      </c>
      <c r="I40" s="12">
        <v>0</v>
      </c>
    </row>
    <row r="41" spans="2:9" x14ac:dyDescent="0.2">
      <c r="B41" s="34" t="s">
        <v>700</v>
      </c>
      <c r="C41" s="34"/>
      <c r="D41" s="19"/>
      <c r="E41" s="19" t="s">
        <v>306</v>
      </c>
      <c r="F41" s="19" t="s">
        <v>701</v>
      </c>
      <c r="G41" s="12">
        <v>0</v>
      </c>
      <c r="H41" s="12">
        <v>0</v>
      </c>
      <c r="I41" s="12">
        <v>0</v>
      </c>
    </row>
    <row r="42" spans="2:9" x14ac:dyDescent="0.2">
      <c r="C42" s="34"/>
      <c r="D42" s="19"/>
      <c r="E42" s="5"/>
      <c r="F42" s="5"/>
      <c r="G42" s="450"/>
      <c r="H42" s="450"/>
      <c r="I42" s="450"/>
    </row>
    <row r="43" spans="2:9" x14ac:dyDescent="0.2">
      <c r="B43" s="10" t="s">
        <v>491</v>
      </c>
      <c r="C43" s="34"/>
      <c r="D43" s="19"/>
      <c r="E43" s="5"/>
      <c r="F43" s="5"/>
      <c r="G43" s="12"/>
      <c r="H43" s="12"/>
      <c r="I43" s="12"/>
    </row>
    <row r="44" spans="2:9" x14ac:dyDescent="0.2">
      <c r="B44" s="34" t="s">
        <v>700</v>
      </c>
      <c r="C44" s="34"/>
      <c r="D44" s="19"/>
      <c r="E44" s="19" t="s">
        <v>306</v>
      </c>
      <c r="F44" s="19" t="s">
        <v>701</v>
      </c>
      <c r="G44" s="12">
        <v>0</v>
      </c>
      <c r="H44" s="12">
        <v>0</v>
      </c>
      <c r="I44" s="12">
        <v>0</v>
      </c>
    </row>
    <row r="45" spans="2:9" x14ac:dyDescent="0.2">
      <c r="B45" s="34" t="s">
        <v>700</v>
      </c>
      <c r="C45" s="34"/>
      <c r="D45" s="19"/>
      <c r="E45" s="19" t="s">
        <v>306</v>
      </c>
      <c r="F45" s="19" t="s">
        <v>701</v>
      </c>
      <c r="G45" s="12">
        <v>0</v>
      </c>
      <c r="H45" s="12">
        <v>0</v>
      </c>
      <c r="I45" s="12">
        <v>0</v>
      </c>
    </row>
    <row r="46" spans="2:9" x14ac:dyDescent="0.2">
      <c r="B46" s="34" t="s">
        <v>700</v>
      </c>
      <c r="C46" s="34"/>
      <c r="D46" s="19"/>
      <c r="E46" s="19" t="s">
        <v>306</v>
      </c>
      <c r="F46" s="19" t="s">
        <v>701</v>
      </c>
      <c r="G46" s="12">
        <v>0</v>
      </c>
      <c r="H46" s="12">
        <v>0</v>
      </c>
      <c r="I46" s="12">
        <v>0</v>
      </c>
    </row>
    <row r="47" spans="2:9" x14ac:dyDescent="0.2">
      <c r="B47" s="34"/>
      <c r="C47" s="34"/>
      <c r="D47" s="19"/>
      <c r="F47" s="5"/>
      <c r="G47" s="450"/>
      <c r="H47" s="450"/>
      <c r="I47" s="450"/>
    </row>
    <row r="48" spans="2:9" x14ac:dyDescent="0.2">
      <c r="B48" s="10" t="s">
        <v>492</v>
      </c>
      <c r="C48" s="34"/>
      <c r="D48" s="19"/>
      <c r="F48" s="5"/>
      <c r="G48" s="12"/>
      <c r="H48" s="12"/>
      <c r="I48" s="12"/>
    </row>
    <row r="49" spans="1:12" x14ac:dyDescent="0.2">
      <c r="B49" s="34" t="s">
        <v>700</v>
      </c>
      <c r="C49" s="34"/>
      <c r="E49" s="19" t="s">
        <v>306</v>
      </c>
      <c r="F49" s="19" t="s">
        <v>701</v>
      </c>
      <c r="G49" s="12">
        <v>0</v>
      </c>
      <c r="H49" s="12">
        <v>0</v>
      </c>
      <c r="I49" s="12">
        <v>0</v>
      </c>
    </row>
    <row r="50" spans="1:12" x14ac:dyDescent="0.2">
      <c r="A50" s="19"/>
      <c r="B50" s="34" t="s">
        <v>700</v>
      </c>
      <c r="C50" s="34"/>
      <c r="E50" s="19" t="s">
        <v>306</v>
      </c>
      <c r="F50" s="19" t="s">
        <v>701</v>
      </c>
      <c r="G50" s="12">
        <v>0</v>
      </c>
      <c r="H50" s="12">
        <v>0</v>
      </c>
      <c r="I50" s="12">
        <v>0</v>
      </c>
      <c r="J50" s="374"/>
    </row>
    <row r="51" spans="1:12" x14ac:dyDescent="0.2">
      <c r="A51" s="19"/>
      <c r="B51" s="418" t="s">
        <v>700</v>
      </c>
      <c r="C51" s="418"/>
      <c r="D51" s="405"/>
      <c r="E51" s="405" t="s">
        <v>306</v>
      </c>
      <c r="F51" s="405" t="s">
        <v>701</v>
      </c>
      <c r="G51" s="428">
        <v>0</v>
      </c>
      <c r="H51" s="428">
        <v>0</v>
      </c>
      <c r="I51" s="428">
        <v>0</v>
      </c>
      <c r="J51" s="374"/>
    </row>
    <row r="52" spans="1:12" x14ac:dyDescent="0.2">
      <c r="A52" s="19"/>
      <c r="F52" s="34" t="s">
        <v>742</v>
      </c>
      <c r="G52" s="24">
        <f>SUM(G33:G51)</f>
        <v>0</v>
      </c>
      <c r="H52" s="24">
        <f t="shared" ref="H52:I52" si="1">SUM(H33:H51)</f>
        <v>0</v>
      </c>
      <c r="I52" s="24">
        <f t="shared" si="1"/>
        <v>0</v>
      </c>
      <c r="K52" s="20"/>
    </row>
    <row r="53" spans="1:12" x14ac:dyDescent="0.2">
      <c r="A53" s="19"/>
      <c r="D53" s="24"/>
      <c r="E53" s="249"/>
      <c r="F53" s="373" t="s">
        <v>124</v>
      </c>
      <c r="G53" s="428">
        <v>0</v>
      </c>
      <c r="H53" s="428">
        <v>0</v>
      </c>
      <c r="I53" s="428">
        <v>0</v>
      </c>
    </row>
    <row r="54" spans="1:12" x14ac:dyDescent="0.2">
      <c r="A54" s="19"/>
      <c r="D54" s="24"/>
      <c r="E54" s="249"/>
      <c r="F54" s="458" t="s">
        <v>703</v>
      </c>
      <c r="G54" s="20">
        <f>SUM(G52:G53)</f>
        <v>0</v>
      </c>
      <c r="H54" s="20">
        <f t="shared" ref="H54:I54" si="2">SUM(H52:H53)</f>
        <v>0</v>
      </c>
      <c r="I54" s="20">
        <f t="shared" si="2"/>
        <v>0</v>
      </c>
    </row>
    <row r="55" spans="1:12" x14ac:dyDescent="0.2">
      <c r="A55" s="19"/>
    </row>
    <row r="56" spans="1:12" x14ac:dyDescent="0.2">
      <c r="A56" s="324">
        <v>6.4279999999999999</v>
      </c>
      <c r="B56" s="316" t="s">
        <v>512</v>
      </c>
      <c r="C56" s="316"/>
      <c r="D56" s="316"/>
      <c r="E56" s="318" t="s">
        <v>296</v>
      </c>
      <c r="F56" s="318" t="s">
        <v>297</v>
      </c>
      <c r="G56" s="319" t="s">
        <v>298</v>
      </c>
      <c r="H56" s="318" t="s">
        <v>74</v>
      </c>
      <c r="I56" s="318" t="s">
        <v>299</v>
      </c>
      <c r="J56" s="318" t="s">
        <v>300</v>
      </c>
      <c r="K56" s="318" t="s">
        <v>235</v>
      </c>
      <c r="L56" s="320" t="s">
        <v>11</v>
      </c>
    </row>
    <row r="57" spans="1:12" x14ac:dyDescent="0.2">
      <c r="A57" s="19"/>
    </row>
    <row r="58" spans="1:12" x14ac:dyDescent="0.2">
      <c r="A58" s="19"/>
      <c r="F58" s="5"/>
      <c r="K58" s="26" t="s">
        <v>11</v>
      </c>
      <c r="L58" s="261">
        <f>SUM(L59:L60)</f>
        <v>0</v>
      </c>
    </row>
    <row r="59" spans="1:12" x14ac:dyDescent="0.2">
      <c r="A59" s="19"/>
      <c r="F59" s="19" t="s">
        <v>677</v>
      </c>
      <c r="G59" s="19" t="s">
        <v>682</v>
      </c>
      <c r="H59" s="19">
        <v>1</v>
      </c>
      <c r="I59" s="12">
        <v>0</v>
      </c>
      <c r="J59" s="24" t="s">
        <v>105</v>
      </c>
      <c r="K59" s="402" t="s">
        <v>677</v>
      </c>
      <c r="L59" s="507">
        <v>0</v>
      </c>
    </row>
    <row r="60" spans="1:12" x14ac:dyDescent="0.2">
      <c r="A60" s="19"/>
      <c r="F60" s="19" t="s">
        <v>676</v>
      </c>
      <c r="G60" s="19" t="s">
        <v>682</v>
      </c>
      <c r="H60" s="19">
        <v>1</v>
      </c>
      <c r="I60" s="12">
        <v>0</v>
      </c>
      <c r="J60" s="24" t="s">
        <v>105</v>
      </c>
      <c r="K60" s="441" t="s">
        <v>676</v>
      </c>
      <c r="L60" s="442">
        <v>0</v>
      </c>
    </row>
    <row r="61" spans="1:12" x14ac:dyDescent="0.2">
      <c r="A61" s="19"/>
    </row>
    <row r="62" spans="1:12" x14ac:dyDescent="0.2">
      <c r="A62" s="324">
        <v>6.43</v>
      </c>
      <c r="B62" s="316" t="s">
        <v>383</v>
      </c>
      <c r="C62" s="316"/>
      <c r="D62" s="316"/>
      <c r="E62" s="318" t="s">
        <v>296</v>
      </c>
      <c r="F62" s="318" t="s">
        <v>297</v>
      </c>
      <c r="G62" s="319" t="s">
        <v>298</v>
      </c>
      <c r="H62" s="318" t="s">
        <v>74</v>
      </c>
      <c r="I62" s="318" t="s">
        <v>299</v>
      </c>
      <c r="J62" s="318" t="s">
        <v>300</v>
      </c>
      <c r="K62" s="318" t="s">
        <v>235</v>
      </c>
      <c r="L62" s="320" t="s">
        <v>11</v>
      </c>
    </row>
    <row r="63" spans="1:12" x14ac:dyDescent="0.2">
      <c r="A63" s="19"/>
    </row>
    <row r="64" spans="1:12" x14ac:dyDescent="0.2">
      <c r="A64" s="19"/>
      <c r="F64" s="5"/>
      <c r="K64" s="26" t="s">
        <v>11</v>
      </c>
      <c r="L64" s="261">
        <f>SUM(L65:L66)</f>
        <v>0</v>
      </c>
    </row>
    <row r="65" spans="1:12" x14ac:dyDescent="0.2">
      <c r="A65" s="19"/>
      <c r="F65" s="19" t="s">
        <v>677</v>
      </c>
      <c r="G65" s="19" t="s">
        <v>682</v>
      </c>
      <c r="H65" s="19">
        <v>1</v>
      </c>
      <c r="I65" s="12">
        <v>0</v>
      </c>
      <c r="J65" s="24" t="s">
        <v>105</v>
      </c>
      <c r="K65" s="402" t="s">
        <v>677</v>
      </c>
      <c r="L65" s="507">
        <v>0</v>
      </c>
    </row>
    <row r="66" spans="1:12" x14ac:dyDescent="0.2">
      <c r="A66" s="19"/>
      <c r="F66" s="19" t="s">
        <v>676</v>
      </c>
      <c r="G66" s="19" t="s">
        <v>682</v>
      </c>
      <c r="H66" s="19">
        <v>1</v>
      </c>
      <c r="I66" s="12">
        <v>0</v>
      </c>
      <c r="J66" s="24" t="s">
        <v>105</v>
      </c>
      <c r="K66" s="441" t="s">
        <v>676</v>
      </c>
      <c r="L66" s="442">
        <v>0</v>
      </c>
    </row>
    <row r="67" spans="1:12" x14ac:dyDescent="0.2">
      <c r="A67" s="19"/>
    </row>
    <row r="68" spans="1:12" x14ac:dyDescent="0.2">
      <c r="A68" s="324">
        <v>6.44</v>
      </c>
      <c r="B68" s="316" t="s">
        <v>384</v>
      </c>
      <c r="C68" s="316"/>
      <c r="D68" s="316"/>
      <c r="E68" s="318" t="s">
        <v>296</v>
      </c>
      <c r="F68" s="318" t="s">
        <v>297</v>
      </c>
      <c r="G68" s="319" t="s">
        <v>298</v>
      </c>
      <c r="H68" s="318" t="s">
        <v>74</v>
      </c>
      <c r="I68" s="318" t="s">
        <v>299</v>
      </c>
      <c r="J68" s="318" t="s">
        <v>300</v>
      </c>
      <c r="K68" s="318" t="s">
        <v>235</v>
      </c>
      <c r="L68" s="320" t="s">
        <v>11</v>
      </c>
    </row>
    <row r="69" spans="1:12" x14ac:dyDescent="0.2">
      <c r="A69" s="19"/>
    </row>
    <row r="70" spans="1:12" x14ac:dyDescent="0.2">
      <c r="A70" s="19"/>
      <c r="F70" s="5"/>
      <c r="K70" s="26" t="s">
        <v>11</v>
      </c>
      <c r="L70" s="261">
        <f>SUM(L71:L72)</f>
        <v>0</v>
      </c>
    </row>
    <row r="71" spans="1:12" x14ac:dyDescent="0.2">
      <c r="A71" s="19"/>
      <c r="F71" s="19" t="s">
        <v>677</v>
      </c>
      <c r="G71" s="19" t="s">
        <v>682</v>
      </c>
      <c r="H71" s="19">
        <v>1</v>
      </c>
      <c r="I71" s="12">
        <v>0</v>
      </c>
      <c r="J71" s="24" t="s">
        <v>105</v>
      </c>
      <c r="K71" s="402" t="s">
        <v>677</v>
      </c>
      <c r="L71" s="507">
        <v>0</v>
      </c>
    </row>
    <row r="72" spans="1:12" x14ac:dyDescent="0.2">
      <c r="A72" s="19"/>
      <c r="F72" s="19" t="s">
        <v>676</v>
      </c>
      <c r="G72" s="19" t="s">
        <v>682</v>
      </c>
      <c r="H72" s="19">
        <v>1</v>
      </c>
      <c r="I72" s="12">
        <v>0</v>
      </c>
      <c r="J72" s="24" t="s">
        <v>105</v>
      </c>
      <c r="K72" s="441" t="s">
        <v>676</v>
      </c>
      <c r="L72" s="442">
        <v>0</v>
      </c>
    </row>
    <row r="73" spans="1:12" x14ac:dyDescent="0.2">
      <c r="A73" s="19"/>
    </row>
    <row r="74" spans="1:12" x14ac:dyDescent="0.2">
      <c r="A74" s="324">
        <v>6.4420000000000002</v>
      </c>
      <c r="B74" s="316" t="s">
        <v>385</v>
      </c>
      <c r="C74" s="316"/>
      <c r="D74" s="316"/>
      <c r="E74" s="318" t="s">
        <v>296</v>
      </c>
      <c r="F74" s="318" t="s">
        <v>297</v>
      </c>
      <c r="G74" s="319" t="s">
        <v>298</v>
      </c>
      <c r="H74" s="318" t="s">
        <v>74</v>
      </c>
      <c r="I74" s="318" t="s">
        <v>299</v>
      </c>
      <c r="J74" s="318" t="s">
        <v>300</v>
      </c>
      <c r="K74" s="318" t="s">
        <v>235</v>
      </c>
      <c r="L74" s="320" t="s">
        <v>11</v>
      </c>
    </row>
    <row r="75" spans="1:12" x14ac:dyDescent="0.2">
      <c r="A75" s="19"/>
    </row>
    <row r="76" spans="1:12" x14ac:dyDescent="0.2">
      <c r="A76" s="19"/>
      <c r="F76" s="5"/>
      <c r="K76" s="26" t="s">
        <v>11</v>
      </c>
      <c r="L76" s="261">
        <f>SUM(L77:L78)</f>
        <v>0</v>
      </c>
    </row>
    <row r="77" spans="1:12" x14ac:dyDescent="0.2">
      <c r="A77" s="19"/>
      <c r="F77" s="19" t="s">
        <v>677</v>
      </c>
      <c r="G77" s="19" t="s">
        <v>682</v>
      </c>
      <c r="H77" s="19">
        <v>1</v>
      </c>
      <c r="I77" s="12">
        <v>0</v>
      </c>
      <c r="J77" s="24" t="s">
        <v>105</v>
      </c>
      <c r="K77" s="402" t="s">
        <v>677</v>
      </c>
      <c r="L77" s="507">
        <v>0</v>
      </c>
    </row>
    <row r="78" spans="1:12" x14ac:dyDescent="0.2">
      <c r="A78" s="19"/>
      <c r="F78" s="19" t="s">
        <v>676</v>
      </c>
      <c r="G78" s="19" t="s">
        <v>682</v>
      </c>
      <c r="H78" s="19">
        <v>1</v>
      </c>
      <c r="I78" s="12">
        <v>0</v>
      </c>
      <c r="J78" s="24" t="s">
        <v>105</v>
      </c>
      <c r="K78" s="441" t="s">
        <v>676</v>
      </c>
      <c r="L78" s="442">
        <v>0</v>
      </c>
    </row>
    <row r="79" spans="1:12" x14ac:dyDescent="0.2">
      <c r="A79" s="19"/>
    </row>
    <row r="80" spans="1:12" x14ac:dyDescent="0.2">
      <c r="A80" s="324">
        <v>6.46</v>
      </c>
      <c r="B80" s="316" t="s">
        <v>386</v>
      </c>
      <c r="C80" s="316"/>
      <c r="D80" s="316"/>
      <c r="E80" s="318" t="s">
        <v>296</v>
      </c>
      <c r="F80" s="318" t="s">
        <v>297</v>
      </c>
      <c r="G80" s="319" t="s">
        <v>298</v>
      </c>
      <c r="H80" s="318" t="s">
        <v>74</v>
      </c>
      <c r="I80" s="318" t="s">
        <v>299</v>
      </c>
      <c r="J80" s="318" t="s">
        <v>300</v>
      </c>
      <c r="K80" s="318" t="s">
        <v>235</v>
      </c>
      <c r="L80" s="320" t="s">
        <v>11</v>
      </c>
    </row>
    <row r="82" spans="2:12" x14ac:dyDescent="0.2">
      <c r="B82" s="10"/>
      <c r="C82" s="10"/>
      <c r="D82" s="21"/>
      <c r="E82" s="54"/>
      <c r="F82" s="5"/>
      <c r="K82" s="26" t="s">
        <v>11</v>
      </c>
      <c r="L82" s="261">
        <f>SUM(L83:L84)</f>
        <v>0</v>
      </c>
    </row>
    <row r="83" spans="2:12" x14ac:dyDescent="0.2">
      <c r="C83" s="368"/>
      <c r="D83" s="21"/>
      <c r="E83" s="54"/>
      <c r="F83" s="19" t="s">
        <v>677</v>
      </c>
      <c r="G83" s="19" t="s">
        <v>682</v>
      </c>
      <c r="H83" s="19">
        <v>1</v>
      </c>
      <c r="I83" s="12">
        <v>0</v>
      </c>
      <c r="J83" s="24" t="s">
        <v>105</v>
      </c>
      <c r="K83" s="402" t="s">
        <v>677</v>
      </c>
      <c r="L83" s="507">
        <v>0</v>
      </c>
    </row>
    <row r="84" spans="2:12" x14ac:dyDescent="0.2">
      <c r="D84" s="21"/>
      <c r="E84" s="5"/>
      <c r="F84" s="19" t="s">
        <v>676</v>
      </c>
      <c r="G84" s="19" t="s">
        <v>682</v>
      </c>
      <c r="H84" s="19">
        <v>1</v>
      </c>
      <c r="I84" s="12">
        <v>0</v>
      </c>
      <c r="J84" s="24" t="s">
        <v>105</v>
      </c>
      <c r="K84" s="441" t="s">
        <v>676</v>
      </c>
      <c r="L84" s="442">
        <v>0</v>
      </c>
    </row>
    <row r="85" spans="2:12" x14ac:dyDescent="0.2">
      <c r="B85" s="369"/>
      <c r="E85" s="5"/>
      <c r="F85" s="5"/>
      <c r="I85" s="13"/>
      <c r="J85" s="14"/>
      <c r="K85" s="15"/>
      <c r="L85" s="13"/>
    </row>
    <row r="86" spans="2:12" x14ac:dyDescent="0.2">
      <c r="B86" s="369"/>
      <c r="C86" s="369"/>
      <c r="D86" s="370"/>
      <c r="E86" s="5"/>
      <c r="F86" s="5"/>
      <c r="I86" s="13"/>
      <c r="J86" s="14"/>
      <c r="K86" s="15"/>
      <c r="L86" s="13"/>
    </row>
    <row r="87" spans="2:12" x14ac:dyDescent="0.2">
      <c r="B87" s="452" t="s">
        <v>17</v>
      </c>
      <c r="C87" s="456"/>
      <c r="D87" s="452" t="s">
        <v>316</v>
      </c>
      <c r="E87" s="452" t="s">
        <v>74</v>
      </c>
      <c r="F87" s="453" t="s">
        <v>223</v>
      </c>
      <c r="G87" s="454" t="s">
        <v>235</v>
      </c>
      <c r="H87" s="455" t="s">
        <v>314</v>
      </c>
      <c r="J87" s="14"/>
      <c r="K87" s="15"/>
      <c r="L87" s="13"/>
    </row>
    <row r="88" spans="2:12" x14ac:dyDescent="0.2">
      <c r="B88" s="259" t="s">
        <v>155</v>
      </c>
    </row>
    <row r="89" spans="2:12" x14ac:dyDescent="0.2">
      <c r="B89" s="371" t="s">
        <v>156</v>
      </c>
      <c r="D89" s="19"/>
      <c r="E89" s="19">
        <v>240</v>
      </c>
      <c r="F89" s="367">
        <v>2.04</v>
      </c>
      <c r="G89" s="367">
        <f>E89*F89</f>
        <v>489.6</v>
      </c>
    </row>
    <row r="90" spans="2:12" x14ac:dyDescent="0.2">
      <c r="B90" s="371" t="s">
        <v>860</v>
      </c>
      <c r="D90" s="19"/>
      <c r="E90" s="19">
        <v>1722</v>
      </c>
      <c r="F90" s="367">
        <v>2.36</v>
      </c>
      <c r="G90" s="367">
        <f t="shared" ref="G90:G121" si="3">E90*F90</f>
        <v>4063.9199999999996</v>
      </c>
    </row>
    <row r="91" spans="2:12" x14ac:dyDescent="0.2">
      <c r="B91" s="371" t="s">
        <v>157</v>
      </c>
      <c r="D91" s="19"/>
      <c r="E91" s="19">
        <v>593</v>
      </c>
      <c r="F91" s="367">
        <v>3.96</v>
      </c>
      <c r="G91" s="367">
        <f t="shared" si="3"/>
        <v>2348.2800000000002</v>
      </c>
    </row>
    <row r="92" spans="2:12" x14ac:dyDescent="0.2">
      <c r="B92" s="371" t="s">
        <v>198</v>
      </c>
      <c r="D92" s="19"/>
      <c r="E92" s="19">
        <v>204</v>
      </c>
      <c r="F92" s="367">
        <v>2.69</v>
      </c>
      <c r="G92" s="367">
        <f t="shared" si="3"/>
        <v>548.76</v>
      </c>
    </row>
    <row r="93" spans="2:12" x14ac:dyDescent="0.2">
      <c r="B93" s="371" t="s">
        <v>705</v>
      </c>
      <c r="D93" s="19"/>
      <c r="E93" s="19">
        <v>120</v>
      </c>
      <c r="F93" s="367">
        <v>6</v>
      </c>
      <c r="G93" s="367">
        <f t="shared" si="3"/>
        <v>720</v>
      </c>
    </row>
    <row r="94" spans="2:12" x14ac:dyDescent="0.2">
      <c r="B94" s="371" t="s">
        <v>158</v>
      </c>
      <c r="D94" s="19"/>
      <c r="E94" s="19">
        <v>510</v>
      </c>
      <c r="F94" s="367">
        <v>0.8</v>
      </c>
      <c r="G94" s="367">
        <f t="shared" si="3"/>
        <v>408</v>
      </c>
    </row>
    <row r="95" spans="2:12" x14ac:dyDescent="0.2">
      <c r="B95" s="371" t="s">
        <v>704</v>
      </c>
      <c r="D95" s="19"/>
      <c r="E95" s="19">
        <v>2</v>
      </c>
      <c r="F95" s="367">
        <v>500</v>
      </c>
      <c r="G95" s="367">
        <f t="shared" si="3"/>
        <v>1000</v>
      </c>
    </row>
    <row r="97" spans="2:8" x14ac:dyDescent="0.2">
      <c r="B97" s="372" t="s">
        <v>317</v>
      </c>
      <c r="D97" s="19"/>
      <c r="G97" s="367"/>
    </row>
    <row r="98" spans="2:8" x14ac:dyDescent="0.2">
      <c r="B98" s="371"/>
      <c r="D98" s="405"/>
      <c r="E98" s="405">
        <v>0</v>
      </c>
      <c r="F98" s="451">
        <v>0</v>
      </c>
      <c r="G98" s="451">
        <f t="shared" si="3"/>
        <v>0</v>
      </c>
    </row>
    <row r="99" spans="2:8" x14ac:dyDescent="0.2">
      <c r="D99" s="19"/>
      <c r="F99" s="373" t="s">
        <v>235</v>
      </c>
      <c r="G99" s="367">
        <f>SUM(G89:G98)</f>
        <v>9578.56</v>
      </c>
    </row>
    <row r="100" spans="2:8" x14ac:dyDescent="0.2">
      <c r="D100" s="19"/>
      <c r="F100" s="457" t="s">
        <v>236</v>
      </c>
      <c r="G100" s="451">
        <f>G99*0.07</f>
        <v>670.49919999999997</v>
      </c>
    </row>
    <row r="101" spans="2:8" x14ac:dyDescent="0.2">
      <c r="D101" s="19"/>
      <c r="F101" s="373" t="s">
        <v>11</v>
      </c>
      <c r="G101" s="438">
        <f>SUM(G99:G100)</f>
        <v>10249.0592</v>
      </c>
    </row>
    <row r="103" spans="2:8" x14ac:dyDescent="0.2">
      <c r="B103" s="259" t="s">
        <v>159</v>
      </c>
      <c r="D103" s="19"/>
      <c r="G103" s="367"/>
    </row>
    <row r="104" spans="2:8" x14ac:dyDescent="0.2">
      <c r="B104" s="371" t="s">
        <v>869</v>
      </c>
      <c r="D104" s="19"/>
      <c r="E104" s="19">
        <v>300</v>
      </c>
      <c r="F104" s="367">
        <v>1.5</v>
      </c>
      <c r="G104" s="367">
        <f t="shared" si="3"/>
        <v>450</v>
      </c>
    </row>
    <row r="105" spans="2:8" x14ac:dyDescent="0.2">
      <c r="B105" s="371" t="s">
        <v>197</v>
      </c>
      <c r="D105" s="19" t="s">
        <v>862</v>
      </c>
      <c r="E105" s="19">
        <v>300</v>
      </c>
      <c r="F105" s="367">
        <v>3.25</v>
      </c>
      <c r="G105" s="367">
        <f t="shared" si="3"/>
        <v>975</v>
      </c>
    </row>
    <row r="106" spans="2:8" x14ac:dyDescent="0.2">
      <c r="B106" s="371" t="s">
        <v>861</v>
      </c>
      <c r="D106" s="19" t="s">
        <v>862</v>
      </c>
      <c r="E106" s="19">
        <v>300</v>
      </c>
      <c r="F106" s="367">
        <v>7.81</v>
      </c>
      <c r="G106" s="367">
        <f t="shared" si="3"/>
        <v>2343</v>
      </c>
      <c r="H106" s="5" t="s">
        <v>160</v>
      </c>
    </row>
    <row r="107" spans="2:8" x14ac:dyDescent="0.2">
      <c r="D107" s="19"/>
      <c r="G107" s="367"/>
    </row>
    <row r="108" spans="2:8" x14ac:dyDescent="0.2">
      <c r="B108" s="259" t="s">
        <v>163</v>
      </c>
      <c r="D108" s="19"/>
      <c r="E108" s="19">
        <v>0</v>
      </c>
      <c r="G108" s="367">
        <v>0</v>
      </c>
    </row>
    <row r="109" spans="2:8" x14ac:dyDescent="0.2">
      <c r="D109" s="405"/>
      <c r="E109" s="405">
        <v>0</v>
      </c>
      <c r="F109" s="451"/>
      <c r="G109" s="451">
        <v>0</v>
      </c>
    </row>
    <row r="110" spans="2:8" x14ac:dyDescent="0.2">
      <c r="D110" s="19"/>
      <c r="F110" s="373" t="s">
        <v>235</v>
      </c>
      <c r="G110" s="367">
        <f>SUM(G103:G108)</f>
        <v>3768</v>
      </c>
    </row>
    <row r="111" spans="2:8" x14ac:dyDescent="0.2">
      <c r="D111" s="19"/>
      <c r="F111" s="457" t="s">
        <v>236</v>
      </c>
      <c r="G111" s="451">
        <f>G110*0.07</f>
        <v>263.76000000000005</v>
      </c>
    </row>
    <row r="112" spans="2:8" x14ac:dyDescent="0.2">
      <c r="D112" s="19"/>
      <c r="F112" s="373" t="s">
        <v>11</v>
      </c>
      <c r="G112" s="438">
        <f>SUM(G110:G111)</f>
        <v>4031.76</v>
      </c>
    </row>
    <row r="113" spans="2:7" x14ac:dyDescent="0.2">
      <c r="D113" s="19"/>
      <c r="G113" s="367"/>
    </row>
    <row r="114" spans="2:7" x14ac:dyDescent="0.2">
      <c r="D114" s="19"/>
      <c r="G114" s="367"/>
    </row>
    <row r="115" spans="2:7" x14ac:dyDescent="0.2">
      <c r="B115" s="259" t="s">
        <v>863</v>
      </c>
      <c r="D115" s="19"/>
      <c r="G115" s="367"/>
    </row>
    <row r="116" spans="2:7" x14ac:dyDescent="0.2">
      <c r="B116" s="5" t="s">
        <v>864</v>
      </c>
      <c r="D116" s="19"/>
      <c r="E116" s="19">
        <v>50</v>
      </c>
      <c r="F116" s="367">
        <v>25</v>
      </c>
      <c r="G116" s="367">
        <f t="shared" ref="G116:G120" si="4">E116*F116</f>
        <v>1250</v>
      </c>
    </row>
    <row r="117" spans="2:7" x14ac:dyDescent="0.2">
      <c r="B117" s="5" t="s">
        <v>865</v>
      </c>
      <c r="D117" s="19"/>
      <c r="E117" s="19">
        <v>50</v>
      </c>
      <c r="F117" s="367">
        <v>5</v>
      </c>
      <c r="G117" s="367">
        <f t="shared" si="4"/>
        <v>250</v>
      </c>
    </row>
    <row r="118" spans="2:7" x14ac:dyDescent="0.2">
      <c r="B118" s="5" t="s">
        <v>866</v>
      </c>
      <c r="D118" s="19"/>
      <c r="E118" s="19">
        <v>30</v>
      </c>
      <c r="F118" s="367">
        <v>20</v>
      </c>
      <c r="G118" s="367">
        <f t="shared" si="4"/>
        <v>600</v>
      </c>
    </row>
    <row r="119" spans="2:7" x14ac:dyDescent="0.2">
      <c r="B119" s="5" t="s">
        <v>870</v>
      </c>
      <c r="D119" s="19"/>
      <c r="E119" s="19">
        <v>30</v>
      </c>
      <c r="F119" s="367">
        <v>40</v>
      </c>
      <c r="G119" s="367">
        <f t="shared" si="4"/>
        <v>1200</v>
      </c>
    </row>
    <row r="120" spans="2:7" x14ac:dyDescent="0.2">
      <c r="B120" s="5" t="s">
        <v>867</v>
      </c>
      <c r="D120" s="19"/>
      <c r="E120" s="19">
        <v>24</v>
      </c>
      <c r="F120" s="367">
        <v>12.5</v>
      </c>
      <c r="G120" s="367">
        <f t="shared" si="4"/>
        <v>300</v>
      </c>
    </row>
    <row r="121" spans="2:7" x14ac:dyDescent="0.2">
      <c r="B121" s="5" t="s">
        <v>868</v>
      </c>
      <c r="D121" s="405"/>
      <c r="E121" s="405">
        <v>2</v>
      </c>
      <c r="F121" s="451">
        <v>300</v>
      </c>
      <c r="G121" s="451">
        <f t="shared" si="3"/>
        <v>600</v>
      </c>
    </row>
    <row r="122" spans="2:7" x14ac:dyDescent="0.2">
      <c r="D122" s="19"/>
      <c r="F122" s="373" t="s">
        <v>235</v>
      </c>
      <c r="G122" s="367">
        <f>SUM(G116:G121)</f>
        <v>4200</v>
      </c>
    </row>
    <row r="123" spans="2:7" x14ac:dyDescent="0.2">
      <c r="D123" s="19"/>
      <c r="F123" s="457" t="s">
        <v>236</v>
      </c>
      <c r="G123" s="451">
        <f>G122*0.07</f>
        <v>294</v>
      </c>
    </row>
    <row r="124" spans="2:7" x14ac:dyDescent="0.2">
      <c r="D124" s="19"/>
      <c r="F124" s="373" t="s">
        <v>11</v>
      </c>
      <c r="G124" s="438">
        <f>SUM(G122:G123)</f>
        <v>4494</v>
      </c>
    </row>
    <row r="126" spans="2:7" x14ac:dyDescent="0.2">
      <c r="B126" s="259" t="s">
        <v>871</v>
      </c>
      <c r="D126" s="19"/>
      <c r="G126" s="367"/>
    </row>
    <row r="127" spans="2:7" x14ac:dyDescent="0.2">
      <c r="D127" s="405"/>
      <c r="E127" s="405">
        <v>1</v>
      </c>
      <c r="F127" s="451">
        <v>3000</v>
      </c>
      <c r="G127" s="451">
        <f t="shared" ref="G127" si="5">E127*F127</f>
        <v>3000</v>
      </c>
    </row>
    <row r="128" spans="2:7" x14ac:dyDescent="0.2">
      <c r="D128" s="19"/>
      <c r="F128" s="373" t="s">
        <v>235</v>
      </c>
      <c r="G128" s="367">
        <f>SUM(G127:G127)</f>
        <v>3000</v>
      </c>
    </row>
    <row r="129" spans="1:12" x14ac:dyDescent="0.2">
      <c r="D129" s="19"/>
      <c r="F129" s="457" t="s">
        <v>236</v>
      </c>
      <c r="G129" s="451">
        <f>G128*0.07</f>
        <v>210.00000000000003</v>
      </c>
    </row>
    <row r="130" spans="1:12" x14ac:dyDescent="0.2">
      <c r="D130" s="19"/>
      <c r="F130" s="373" t="s">
        <v>11</v>
      </c>
      <c r="G130" s="438">
        <f>SUM(G128:G129)</f>
        <v>3210</v>
      </c>
    </row>
    <row r="131" spans="1:12" x14ac:dyDescent="0.2">
      <c r="D131" s="19"/>
      <c r="G131" s="367"/>
    </row>
    <row r="132" spans="1:12" x14ac:dyDescent="0.2">
      <c r="B132" s="259" t="s">
        <v>161</v>
      </c>
      <c r="D132" s="19"/>
      <c r="G132" s="367"/>
    </row>
    <row r="133" spans="1:12" x14ac:dyDescent="0.2">
      <c r="B133" s="427" t="s">
        <v>162</v>
      </c>
      <c r="C133" s="280"/>
      <c r="D133" s="405"/>
      <c r="E133" s="405">
        <v>1</v>
      </c>
      <c r="F133" s="451">
        <v>600</v>
      </c>
      <c r="G133" s="536">
        <f>E133*F133</f>
        <v>600</v>
      </c>
    </row>
    <row r="134" spans="1:12" x14ac:dyDescent="0.2">
      <c r="B134" s="371"/>
      <c r="D134" s="19"/>
      <c r="F134" s="458" t="s">
        <v>11</v>
      </c>
      <c r="G134" s="537">
        <f>G101+G112+G124+G130+G133</f>
        <v>22584.819199999998</v>
      </c>
    </row>
    <row r="136" spans="1:12" x14ac:dyDescent="0.2">
      <c r="A136" s="324">
        <v>6.6120000000000001</v>
      </c>
      <c r="B136" s="316" t="s">
        <v>513</v>
      </c>
      <c r="C136" s="316"/>
      <c r="D136" s="326"/>
      <c r="E136" s="318" t="s">
        <v>296</v>
      </c>
      <c r="F136" s="318" t="s">
        <v>311</v>
      </c>
      <c r="G136" s="319" t="s">
        <v>298</v>
      </c>
      <c r="H136" s="318" t="s">
        <v>74</v>
      </c>
      <c r="I136" s="318" t="s">
        <v>299</v>
      </c>
      <c r="J136" s="318" t="s">
        <v>300</v>
      </c>
      <c r="K136" s="318" t="s">
        <v>235</v>
      </c>
      <c r="L136" s="320" t="s">
        <v>11</v>
      </c>
    </row>
    <row r="137" spans="1:12" x14ac:dyDescent="0.2">
      <c r="D137" s="19"/>
    </row>
    <row r="138" spans="1:12" x14ac:dyDescent="0.2">
      <c r="B138" s="10" t="s">
        <v>490</v>
      </c>
      <c r="E138" s="5"/>
      <c r="F138" s="5"/>
      <c r="G138" s="527" t="s">
        <v>702</v>
      </c>
      <c r="H138" s="527" t="s">
        <v>702</v>
      </c>
      <c r="I138" s="527" t="s">
        <v>702</v>
      </c>
      <c r="K138" s="459" t="s">
        <v>11</v>
      </c>
      <c r="L138" s="20">
        <v>0</v>
      </c>
    </row>
    <row r="139" spans="1:12" x14ac:dyDescent="0.2">
      <c r="B139" s="34" t="s">
        <v>700</v>
      </c>
      <c r="C139" s="34"/>
      <c r="D139" s="19"/>
      <c r="E139" s="19" t="s">
        <v>306</v>
      </c>
      <c r="F139" s="19" t="s">
        <v>701</v>
      </c>
      <c r="G139" s="12">
        <v>0</v>
      </c>
      <c r="H139" s="12">
        <v>0</v>
      </c>
      <c r="I139" s="12">
        <v>0</v>
      </c>
      <c r="J139" s="374"/>
    </row>
    <row r="140" spans="1:12" x14ac:dyDescent="0.2">
      <c r="B140" s="34" t="s">
        <v>700</v>
      </c>
      <c r="C140" s="34"/>
      <c r="D140" s="19"/>
      <c r="E140" s="19" t="s">
        <v>306</v>
      </c>
      <c r="F140" s="19" t="s">
        <v>701</v>
      </c>
      <c r="G140" s="12">
        <v>0</v>
      </c>
      <c r="H140" s="12">
        <v>0</v>
      </c>
      <c r="I140" s="12">
        <v>0</v>
      </c>
    </row>
    <row r="141" spans="1:12" x14ac:dyDescent="0.2">
      <c r="B141" s="34" t="s">
        <v>700</v>
      </c>
      <c r="C141" s="34"/>
      <c r="D141" s="19"/>
      <c r="E141" s="19" t="s">
        <v>306</v>
      </c>
      <c r="F141" s="19" t="s">
        <v>701</v>
      </c>
      <c r="G141" s="12">
        <v>0</v>
      </c>
      <c r="H141" s="12">
        <v>0</v>
      </c>
      <c r="I141" s="12">
        <v>0</v>
      </c>
    </row>
    <row r="142" spans="1:12" x14ac:dyDescent="0.2">
      <c r="B142" s="34" t="s">
        <v>700</v>
      </c>
      <c r="C142" s="34"/>
      <c r="D142" s="19"/>
      <c r="E142" s="19" t="s">
        <v>306</v>
      </c>
      <c r="F142" s="19" t="s">
        <v>701</v>
      </c>
      <c r="G142" s="12">
        <v>0</v>
      </c>
      <c r="H142" s="12">
        <v>0</v>
      </c>
      <c r="I142" s="12">
        <v>0</v>
      </c>
    </row>
    <row r="143" spans="1:12" x14ac:dyDescent="0.2">
      <c r="B143" s="34" t="s">
        <v>700</v>
      </c>
      <c r="C143" s="34"/>
      <c r="D143" s="19"/>
      <c r="E143" s="19" t="s">
        <v>306</v>
      </c>
      <c r="F143" s="19" t="s">
        <v>701</v>
      </c>
      <c r="G143" s="12">
        <v>0</v>
      </c>
      <c r="H143" s="12">
        <v>0</v>
      </c>
      <c r="I143" s="12">
        <v>0</v>
      </c>
    </row>
    <row r="144" spans="1:12" x14ac:dyDescent="0.2">
      <c r="B144" s="34" t="s">
        <v>700</v>
      </c>
      <c r="C144" s="34"/>
      <c r="D144" s="19"/>
      <c r="E144" s="19" t="s">
        <v>306</v>
      </c>
      <c r="F144" s="19" t="s">
        <v>701</v>
      </c>
      <c r="G144" s="12">
        <v>0</v>
      </c>
      <c r="H144" s="12">
        <v>0</v>
      </c>
      <c r="I144" s="12">
        <v>0</v>
      </c>
    </row>
    <row r="145" spans="2:9" x14ac:dyDescent="0.2">
      <c r="B145" s="34" t="s">
        <v>700</v>
      </c>
      <c r="C145" s="34"/>
      <c r="D145" s="19"/>
      <c r="E145" s="19" t="s">
        <v>306</v>
      </c>
      <c r="F145" s="19" t="s">
        <v>701</v>
      </c>
      <c r="G145" s="12">
        <v>0</v>
      </c>
      <c r="H145" s="12">
        <v>0</v>
      </c>
      <c r="I145" s="12">
        <v>0</v>
      </c>
    </row>
    <row r="146" spans="2:9" x14ac:dyDescent="0.2">
      <c r="B146" s="34" t="s">
        <v>700</v>
      </c>
      <c r="C146" s="34"/>
      <c r="D146" s="19"/>
      <c r="E146" s="19" t="s">
        <v>306</v>
      </c>
      <c r="F146" s="19" t="s">
        <v>701</v>
      </c>
      <c r="G146" s="12">
        <v>0</v>
      </c>
      <c r="H146" s="12">
        <v>0</v>
      </c>
      <c r="I146" s="12">
        <v>0</v>
      </c>
    </row>
    <row r="147" spans="2:9" x14ac:dyDescent="0.2">
      <c r="B147" s="34" t="s">
        <v>700</v>
      </c>
      <c r="C147" s="34"/>
      <c r="D147" s="19"/>
      <c r="E147" s="19" t="s">
        <v>306</v>
      </c>
      <c r="F147" s="19" t="s">
        <v>701</v>
      </c>
      <c r="G147" s="12">
        <v>0</v>
      </c>
      <c r="H147" s="12">
        <v>0</v>
      </c>
      <c r="I147" s="12">
        <v>0</v>
      </c>
    </row>
    <row r="148" spans="2:9" x14ac:dyDescent="0.2">
      <c r="C148" s="34"/>
      <c r="D148" s="19"/>
      <c r="E148" s="5"/>
      <c r="F148" s="5"/>
      <c r="G148" s="450"/>
      <c r="H148" s="450"/>
      <c r="I148" s="450"/>
    </row>
    <row r="149" spans="2:9" x14ac:dyDescent="0.2">
      <c r="B149" s="10" t="s">
        <v>491</v>
      </c>
      <c r="C149" s="34"/>
      <c r="D149" s="19"/>
      <c r="E149" s="5"/>
      <c r="F149" s="5"/>
      <c r="G149" s="12"/>
      <c r="H149" s="12"/>
      <c r="I149" s="12"/>
    </row>
    <row r="150" spans="2:9" x14ac:dyDescent="0.2">
      <c r="B150" s="34" t="s">
        <v>700</v>
      </c>
      <c r="C150" s="34"/>
      <c r="D150" s="19"/>
      <c r="E150" s="19" t="s">
        <v>306</v>
      </c>
      <c r="F150" s="19" t="s">
        <v>701</v>
      </c>
      <c r="G150" s="12">
        <v>0</v>
      </c>
      <c r="H150" s="12">
        <v>0</v>
      </c>
      <c r="I150" s="12">
        <v>0</v>
      </c>
    </row>
    <row r="151" spans="2:9" x14ac:dyDescent="0.2">
      <c r="B151" s="34" t="s">
        <v>700</v>
      </c>
      <c r="C151" s="34"/>
      <c r="D151" s="19"/>
      <c r="E151" s="19" t="s">
        <v>306</v>
      </c>
      <c r="F151" s="19" t="s">
        <v>701</v>
      </c>
      <c r="G151" s="12">
        <v>0</v>
      </c>
      <c r="H151" s="12">
        <v>0</v>
      </c>
      <c r="I151" s="12">
        <v>0</v>
      </c>
    </row>
    <row r="152" spans="2:9" x14ac:dyDescent="0.2">
      <c r="B152" s="34" t="s">
        <v>700</v>
      </c>
      <c r="C152" s="34"/>
      <c r="D152" s="19"/>
      <c r="E152" s="19" t="s">
        <v>306</v>
      </c>
      <c r="F152" s="19" t="s">
        <v>701</v>
      </c>
      <c r="G152" s="12">
        <v>0</v>
      </c>
      <c r="H152" s="12">
        <v>0</v>
      </c>
      <c r="I152" s="12">
        <v>0</v>
      </c>
    </row>
    <row r="153" spans="2:9" x14ac:dyDescent="0.2">
      <c r="B153" s="34" t="s">
        <v>700</v>
      </c>
      <c r="C153" s="34"/>
      <c r="D153" s="19"/>
      <c r="E153" s="19" t="s">
        <v>306</v>
      </c>
      <c r="F153" s="19" t="s">
        <v>701</v>
      </c>
      <c r="G153" s="12">
        <v>0</v>
      </c>
      <c r="H153" s="12">
        <v>0</v>
      </c>
      <c r="I153" s="12">
        <v>0</v>
      </c>
    </row>
    <row r="154" spans="2:9" x14ac:dyDescent="0.2">
      <c r="B154" s="34"/>
      <c r="C154" s="34"/>
      <c r="D154" s="19"/>
      <c r="F154" s="5"/>
      <c r="G154" s="450"/>
      <c r="H154" s="450"/>
      <c r="I154" s="450"/>
    </row>
    <row r="155" spans="2:9" ht="12.75" customHeight="1" x14ac:dyDescent="0.2">
      <c r="B155" s="10" t="s">
        <v>492</v>
      </c>
      <c r="C155" s="34"/>
      <c r="D155" s="19"/>
      <c r="F155" s="5"/>
      <c r="G155" s="12"/>
      <c r="H155" s="12"/>
      <c r="I155" s="12"/>
    </row>
    <row r="156" spans="2:9" x14ac:dyDescent="0.2">
      <c r="B156" s="34" t="s">
        <v>700</v>
      </c>
      <c r="C156" s="34"/>
      <c r="E156" s="19" t="s">
        <v>306</v>
      </c>
      <c r="F156" s="19" t="s">
        <v>701</v>
      </c>
      <c r="G156" s="12">
        <v>0</v>
      </c>
      <c r="H156" s="12">
        <v>0</v>
      </c>
      <c r="I156" s="12">
        <v>0</v>
      </c>
    </row>
    <row r="157" spans="2:9" x14ac:dyDescent="0.2">
      <c r="B157" s="34" t="s">
        <v>700</v>
      </c>
      <c r="C157" s="34"/>
      <c r="E157" s="19" t="s">
        <v>306</v>
      </c>
      <c r="F157" s="19" t="s">
        <v>701</v>
      </c>
      <c r="G157" s="12">
        <v>0</v>
      </c>
      <c r="H157" s="12">
        <v>0</v>
      </c>
      <c r="I157" s="12">
        <v>0</v>
      </c>
    </row>
    <row r="158" spans="2:9" x14ac:dyDescent="0.2">
      <c r="B158" s="34" t="s">
        <v>700</v>
      </c>
      <c r="C158" s="34"/>
      <c r="E158" s="19" t="s">
        <v>306</v>
      </c>
      <c r="F158" s="19" t="s">
        <v>701</v>
      </c>
      <c r="G158" s="12">
        <v>0</v>
      </c>
      <c r="H158" s="12">
        <v>0</v>
      </c>
      <c r="I158" s="12">
        <v>0</v>
      </c>
    </row>
    <row r="159" spans="2:9" x14ac:dyDescent="0.2">
      <c r="B159" s="418" t="s">
        <v>700</v>
      </c>
      <c r="C159" s="418"/>
      <c r="D159" s="405"/>
      <c r="E159" s="405" t="s">
        <v>306</v>
      </c>
      <c r="F159" s="405" t="s">
        <v>701</v>
      </c>
      <c r="G159" s="428">
        <v>0</v>
      </c>
      <c r="H159" s="428">
        <v>0</v>
      </c>
      <c r="I159" s="428">
        <v>0</v>
      </c>
    </row>
    <row r="160" spans="2:9" x14ac:dyDescent="0.2">
      <c r="F160" s="34" t="s">
        <v>742</v>
      </c>
      <c r="G160" s="24">
        <f>SUM(G139:G159)</f>
        <v>0</v>
      </c>
      <c r="H160" s="24">
        <f t="shared" ref="H160:I160" si="6">SUM(H139:H159)</f>
        <v>0</v>
      </c>
      <c r="I160" s="24">
        <f t="shared" si="6"/>
        <v>0</v>
      </c>
    </row>
    <row r="161" spans="5:9" x14ac:dyDescent="0.2">
      <c r="E161" s="249"/>
      <c r="F161" s="373" t="s">
        <v>124</v>
      </c>
      <c r="G161" s="428">
        <v>0</v>
      </c>
      <c r="H161" s="428">
        <v>0</v>
      </c>
      <c r="I161" s="428">
        <v>0</v>
      </c>
    </row>
    <row r="162" spans="5:9" x14ac:dyDescent="0.2">
      <c r="E162" s="249"/>
      <c r="F162" s="458" t="s">
        <v>703</v>
      </c>
      <c r="G162" s="20">
        <f>SUM(G160:G161)</f>
        <v>0</v>
      </c>
      <c r="H162" s="20">
        <f t="shared" ref="H162:I162" si="7">SUM(H160:H161)</f>
        <v>0</v>
      </c>
      <c r="I162" s="20">
        <f t="shared" si="7"/>
        <v>0</v>
      </c>
    </row>
  </sheetData>
  <mergeCells count="2">
    <mergeCell ref="A2:B2"/>
    <mergeCell ref="H2:I2"/>
  </mergeCells>
  <phoneticPr fontId="6" type="noConversion"/>
  <pageMargins left="0.7" right="0.7" top="0.75" bottom="0.75" header="0.3" footer="0.3"/>
  <pageSetup scale="80" fitToHeight="0" orientation="portrait" r:id="rId1"/>
  <ignoredErrors>
    <ignoredError sqref="A3 A6:A11 A4:A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/>
  </sheetPr>
  <dimension ref="A1:L54"/>
  <sheetViews>
    <sheetView workbookViewId="0">
      <selection activeCell="N28" sqref="N28"/>
    </sheetView>
  </sheetViews>
  <sheetFormatPr defaultColWidth="9.140625" defaultRowHeight="12.75" x14ac:dyDescent="0.2"/>
  <cols>
    <col min="1" max="1" width="8" style="5" customWidth="1"/>
    <col min="2" max="2" width="41.7109375" style="5" bestFit="1" customWidth="1"/>
    <col min="3" max="3" width="3.28515625" style="5" customWidth="1"/>
    <col min="4" max="4" width="15.28515625" style="5" customWidth="1"/>
    <col min="5" max="5" width="15" style="5" customWidth="1"/>
    <col min="6" max="6" width="18" style="5" bestFit="1" customWidth="1"/>
    <col min="7" max="7" width="12.85546875" style="5" customWidth="1"/>
    <col min="8" max="8" width="11.85546875" style="5" customWidth="1"/>
    <col min="9" max="9" width="8.140625" style="5" customWidth="1"/>
    <col min="10" max="10" width="12.5703125" style="5" customWidth="1"/>
    <col min="11" max="11" width="10.7109375" style="5" customWidth="1"/>
    <col min="12" max="12" width="10.85546875" style="5" customWidth="1"/>
    <col min="13" max="16384" width="9.140625" style="5"/>
  </cols>
  <sheetData>
    <row r="1" spans="1:12" x14ac:dyDescent="0.2">
      <c r="A1" s="473" t="s">
        <v>16</v>
      </c>
      <c r="B1" s="474" t="s">
        <v>17</v>
      </c>
      <c r="C1" s="474"/>
      <c r="D1" s="475" t="s">
        <v>18</v>
      </c>
      <c r="E1" s="476" t="s">
        <v>7</v>
      </c>
      <c r="F1" s="474" t="s">
        <v>19</v>
      </c>
      <c r="G1" s="474" t="s">
        <v>20</v>
      </c>
      <c r="H1" s="474" t="s">
        <v>21</v>
      </c>
      <c r="I1" s="478"/>
      <c r="J1" s="474" t="s">
        <v>70</v>
      </c>
      <c r="K1" s="474" t="s">
        <v>22</v>
      </c>
      <c r="L1" s="479" t="s">
        <v>58</v>
      </c>
    </row>
    <row r="2" spans="1:12" x14ac:dyDescent="0.2">
      <c r="A2" s="542" t="s">
        <v>488</v>
      </c>
      <c r="B2" s="543"/>
      <c r="C2" s="480"/>
      <c r="D2" s="480"/>
      <c r="E2" s="480"/>
      <c r="F2" s="480"/>
      <c r="G2" s="480"/>
      <c r="H2" s="541" t="s">
        <v>11</v>
      </c>
      <c r="I2" s="541"/>
      <c r="J2" s="481">
        <f>SUM(J3:J10)</f>
        <v>0</v>
      </c>
      <c r="K2" s="480"/>
      <c r="L2" s="482"/>
    </row>
    <row r="3" spans="1:12" ht="14.25" x14ac:dyDescent="0.2">
      <c r="A3" s="483" t="s">
        <v>581</v>
      </c>
      <c r="B3" s="484" t="s">
        <v>387</v>
      </c>
      <c r="C3" s="485"/>
      <c r="D3" s="486"/>
      <c r="E3" s="485"/>
      <c r="F3" s="485"/>
      <c r="G3" s="485"/>
      <c r="H3" s="485"/>
      <c r="I3" s="485"/>
      <c r="J3" s="485">
        <f>SUM(D3:H3)</f>
        <v>0</v>
      </c>
      <c r="K3" s="487"/>
      <c r="L3" s="488"/>
    </row>
    <row r="4" spans="1:12" ht="14.25" x14ac:dyDescent="0.2">
      <c r="A4" s="483" t="s">
        <v>582</v>
      </c>
      <c r="B4" s="484" t="s">
        <v>388</v>
      </c>
      <c r="C4" s="485"/>
      <c r="D4" s="486"/>
      <c r="E4" s="485"/>
      <c r="F4" s="485"/>
      <c r="G4" s="485"/>
      <c r="H4" s="485"/>
      <c r="I4" s="485"/>
      <c r="J4" s="485">
        <f t="shared" ref="J4:J10" si="0">SUM(D4:H4)</f>
        <v>0</v>
      </c>
      <c r="K4" s="487"/>
      <c r="L4" s="488"/>
    </row>
    <row r="5" spans="1:12" ht="14.25" x14ac:dyDescent="0.2">
      <c r="A5" s="483" t="s">
        <v>583</v>
      </c>
      <c r="B5" s="484" t="s">
        <v>389</v>
      </c>
      <c r="C5" s="485"/>
      <c r="D5" s="486"/>
      <c r="E5" s="485"/>
      <c r="F5" s="485"/>
      <c r="G5" s="485"/>
      <c r="H5" s="485"/>
      <c r="I5" s="485"/>
      <c r="J5" s="485">
        <f t="shared" si="0"/>
        <v>0</v>
      </c>
      <c r="K5" s="487"/>
      <c r="L5" s="488"/>
    </row>
    <row r="6" spans="1:12" ht="14.25" x14ac:dyDescent="0.2">
      <c r="A6" s="483" t="s">
        <v>584</v>
      </c>
      <c r="B6" s="484" t="s">
        <v>390</v>
      </c>
      <c r="C6" s="485"/>
      <c r="D6" s="486"/>
      <c r="E6" s="485"/>
      <c r="F6" s="485"/>
      <c r="G6" s="485"/>
      <c r="H6" s="485"/>
      <c r="I6" s="485"/>
      <c r="J6" s="485">
        <f t="shared" si="0"/>
        <v>0</v>
      </c>
      <c r="K6" s="487"/>
      <c r="L6" s="488"/>
    </row>
    <row r="7" spans="1:12" ht="14.25" x14ac:dyDescent="0.2">
      <c r="A7" s="483" t="s">
        <v>585</v>
      </c>
      <c r="B7" s="484" t="s">
        <v>391</v>
      </c>
      <c r="C7" s="485"/>
      <c r="D7" s="486"/>
      <c r="E7" s="485"/>
      <c r="F7" s="485"/>
      <c r="G7" s="485"/>
      <c r="H7" s="485"/>
      <c r="I7" s="485"/>
      <c r="J7" s="485">
        <f t="shared" si="0"/>
        <v>0</v>
      </c>
      <c r="K7" s="487"/>
      <c r="L7" s="488"/>
    </row>
    <row r="8" spans="1:12" ht="14.25" x14ac:dyDescent="0.2">
      <c r="A8" s="483" t="s">
        <v>586</v>
      </c>
      <c r="B8" s="484" t="s">
        <v>477</v>
      </c>
      <c r="C8" s="519"/>
      <c r="D8" s="519"/>
      <c r="E8" s="520"/>
      <c r="F8" s="521"/>
      <c r="G8" s="519"/>
      <c r="H8" s="519"/>
      <c r="I8" s="519"/>
      <c r="J8" s="485">
        <f t="shared" si="0"/>
        <v>0</v>
      </c>
      <c r="K8" s="519"/>
      <c r="L8" s="522"/>
    </row>
    <row r="9" spans="1:12" ht="14.25" x14ac:dyDescent="0.2">
      <c r="A9" s="483" t="s">
        <v>587</v>
      </c>
      <c r="B9" s="484" t="s">
        <v>213</v>
      </c>
      <c r="C9" s="519"/>
      <c r="D9" s="519"/>
      <c r="E9" s="520"/>
      <c r="F9" s="521"/>
      <c r="G9" s="519"/>
      <c r="H9" s="519"/>
      <c r="I9" s="519"/>
      <c r="J9" s="485">
        <f t="shared" si="0"/>
        <v>0</v>
      </c>
      <c r="K9" s="519"/>
      <c r="L9" s="522"/>
    </row>
    <row r="10" spans="1:12" ht="15" thickBot="1" x14ac:dyDescent="0.25">
      <c r="A10" s="499" t="s">
        <v>588</v>
      </c>
      <c r="B10" s="500" t="s">
        <v>392</v>
      </c>
      <c r="C10" s="523"/>
      <c r="D10" s="523"/>
      <c r="E10" s="523"/>
      <c r="F10" s="523"/>
      <c r="G10" s="523"/>
      <c r="H10" s="523"/>
      <c r="I10" s="523"/>
      <c r="J10" s="501">
        <f t="shared" si="0"/>
        <v>0</v>
      </c>
      <c r="K10" s="523"/>
      <c r="L10" s="526"/>
    </row>
    <row r="12" spans="1:12" ht="38.25" customHeight="1" x14ac:dyDescent="0.2">
      <c r="A12" s="254" t="s">
        <v>16</v>
      </c>
      <c r="B12" s="255" t="s">
        <v>488</v>
      </c>
      <c r="C12" s="256"/>
      <c r="D12" s="257" t="s">
        <v>277</v>
      </c>
      <c r="E12" s="257" t="s">
        <v>337</v>
      </c>
      <c r="F12" s="257" t="s">
        <v>342</v>
      </c>
      <c r="G12" s="257" t="s">
        <v>298</v>
      </c>
      <c r="H12" s="257" t="s">
        <v>74</v>
      </c>
      <c r="I12" s="257" t="s">
        <v>299</v>
      </c>
      <c r="J12" s="257" t="s">
        <v>300</v>
      </c>
      <c r="K12" s="257" t="s">
        <v>318</v>
      </c>
      <c r="L12" s="258" t="s">
        <v>11</v>
      </c>
    </row>
    <row r="13" spans="1:12" ht="5.25" customHeight="1" x14ac:dyDescent="0.2"/>
    <row r="14" spans="1:12" x14ac:dyDescent="0.2">
      <c r="A14" s="324">
        <v>7.13</v>
      </c>
      <c r="B14" s="316" t="s">
        <v>743</v>
      </c>
      <c r="C14" s="316"/>
      <c r="D14" s="316"/>
      <c r="E14" s="318" t="s">
        <v>296</v>
      </c>
      <c r="F14" s="318" t="s">
        <v>297</v>
      </c>
      <c r="G14" s="319" t="s">
        <v>298</v>
      </c>
      <c r="H14" s="318" t="s">
        <v>74</v>
      </c>
      <c r="I14" s="318" t="s">
        <v>299</v>
      </c>
      <c r="J14" s="318" t="s">
        <v>300</v>
      </c>
      <c r="K14" s="318" t="s">
        <v>235</v>
      </c>
      <c r="L14" s="320" t="s">
        <v>11</v>
      </c>
    </row>
    <row r="15" spans="1:12" x14ac:dyDescent="0.2">
      <c r="A15" s="10"/>
      <c r="B15" s="10"/>
      <c r="C15" s="10"/>
      <c r="D15" s="10"/>
      <c r="E15" s="10"/>
      <c r="F15" s="10"/>
      <c r="G15" s="10"/>
      <c r="H15" s="10"/>
      <c r="I15" s="10"/>
      <c r="J15" s="10"/>
    </row>
    <row r="16" spans="1:12" x14ac:dyDescent="0.2">
      <c r="A16" s="10"/>
      <c r="B16" s="10"/>
      <c r="C16" s="10"/>
      <c r="D16" s="10"/>
      <c r="E16" s="10"/>
      <c r="F16" s="10"/>
      <c r="H16" s="10"/>
      <c r="I16" s="10"/>
      <c r="J16" s="10"/>
      <c r="K16" s="26" t="s">
        <v>11</v>
      </c>
      <c r="L16" s="261">
        <v>0</v>
      </c>
    </row>
    <row r="17" spans="1:12" x14ac:dyDescent="0.2">
      <c r="A17" s="10"/>
      <c r="B17" s="277"/>
      <c r="D17" s="21"/>
      <c r="F17" s="19" t="s">
        <v>106</v>
      </c>
      <c r="G17" s="19" t="s">
        <v>682</v>
      </c>
      <c r="H17" s="19">
        <v>1</v>
      </c>
      <c r="I17" s="12">
        <v>0</v>
      </c>
      <c r="J17" s="24" t="s">
        <v>105</v>
      </c>
    </row>
    <row r="18" spans="1:12" x14ac:dyDescent="0.2">
      <c r="A18" s="10"/>
      <c r="B18" s="277"/>
      <c r="D18" s="21"/>
      <c r="F18" s="10"/>
      <c r="G18" s="10"/>
      <c r="H18" s="10"/>
      <c r="I18" s="10"/>
      <c r="J18" s="10"/>
    </row>
    <row r="19" spans="1:12" x14ac:dyDescent="0.2">
      <c r="A19" s="324">
        <v>7.21</v>
      </c>
      <c r="B19" s="316" t="s">
        <v>388</v>
      </c>
      <c r="C19" s="316"/>
      <c r="D19" s="316"/>
      <c r="E19" s="318" t="s">
        <v>296</v>
      </c>
      <c r="F19" s="318" t="s">
        <v>297</v>
      </c>
      <c r="G19" s="319" t="s">
        <v>298</v>
      </c>
      <c r="H19" s="318" t="s">
        <v>74</v>
      </c>
      <c r="I19" s="318" t="s">
        <v>299</v>
      </c>
      <c r="J19" s="318" t="s">
        <v>300</v>
      </c>
      <c r="K19" s="318" t="s">
        <v>235</v>
      </c>
      <c r="L19" s="320" t="s">
        <v>11</v>
      </c>
    </row>
    <row r="20" spans="1:12" x14ac:dyDescent="0.2">
      <c r="A20" s="19"/>
    </row>
    <row r="21" spans="1:12" x14ac:dyDescent="0.2">
      <c r="A21" s="19"/>
      <c r="F21" s="10"/>
      <c r="H21" s="10"/>
      <c r="I21" s="10"/>
      <c r="J21" s="10"/>
      <c r="K21" s="26" t="s">
        <v>11</v>
      </c>
      <c r="L21" s="261">
        <v>0</v>
      </c>
    </row>
    <row r="22" spans="1:12" x14ac:dyDescent="0.2">
      <c r="A22" s="19"/>
      <c r="F22" s="19" t="s">
        <v>106</v>
      </c>
      <c r="G22" s="19" t="s">
        <v>682</v>
      </c>
      <c r="H22" s="19">
        <v>1</v>
      </c>
      <c r="I22" s="12">
        <v>0</v>
      </c>
      <c r="J22" s="24" t="s">
        <v>105</v>
      </c>
    </row>
    <row r="23" spans="1:12" x14ac:dyDescent="0.2">
      <c r="A23" s="19"/>
    </row>
    <row r="24" spans="1:12" x14ac:dyDescent="0.2">
      <c r="A24" s="324">
        <v>7.25</v>
      </c>
      <c r="B24" s="316" t="s">
        <v>389</v>
      </c>
      <c r="C24" s="316"/>
      <c r="D24" s="316"/>
      <c r="E24" s="318" t="s">
        <v>296</v>
      </c>
      <c r="F24" s="318" t="s">
        <v>297</v>
      </c>
      <c r="G24" s="319" t="s">
        <v>298</v>
      </c>
      <c r="H24" s="318" t="s">
        <v>74</v>
      </c>
      <c r="I24" s="318" t="s">
        <v>299</v>
      </c>
      <c r="J24" s="318" t="s">
        <v>300</v>
      </c>
      <c r="K24" s="318" t="s">
        <v>235</v>
      </c>
      <c r="L24" s="320" t="s">
        <v>11</v>
      </c>
    </row>
    <row r="25" spans="1:12" x14ac:dyDescent="0.2">
      <c r="A25" s="19"/>
    </row>
    <row r="26" spans="1:12" x14ac:dyDescent="0.2">
      <c r="A26" s="19"/>
      <c r="B26" s="5" t="s">
        <v>710</v>
      </c>
      <c r="F26" s="10"/>
      <c r="H26" s="10"/>
      <c r="I26" s="10"/>
      <c r="J26" s="10"/>
      <c r="K26" s="26" t="s">
        <v>11</v>
      </c>
      <c r="L26" s="261">
        <v>0</v>
      </c>
    </row>
    <row r="27" spans="1:12" x14ac:dyDescent="0.2">
      <c r="A27" s="19"/>
      <c r="F27" s="19" t="s">
        <v>106</v>
      </c>
      <c r="G27" s="19" t="s">
        <v>682</v>
      </c>
      <c r="H27" s="19">
        <v>1</v>
      </c>
      <c r="I27" s="12">
        <v>0</v>
      </c>
      <c r="J27" s="24" t="s">
        <v>105</v>
      </c>
    </row>
    <row r="28" spans="1:12" x14ac:dyDescent="0.2">
      <c r="A28" s="19"/>
      <c r="F28" s="19" t="s">
        <v>106</v>
      </c>
      <c r="G28" s="19" t="s">
        <v>682</v>
      </c>
      <c r="H28" s="19">
        <v>1</v>
      </c>
      <c r="I28" s="12">
        <v>0</v>
      </c>
      <c r="J28" s="24" t="s">
        <v>105</v>
      </c>
    </row>
    <row r="29" spans="1:12" x14ac:dyDescent="0.2">
      <c r="A29" s="19"/>
    </row>
    <row r="30" spans="1:12" x14ac:dyDescent="0.2">
      <c r="A30" s="324">
        <v>7.4550000000000001</v>
      </c>
      <c r="B30" s="316" t="s">
        <v>390</v>
      </c>
      <c r="C30" s="316"/>
      <c r="D30" s="316"/>
      <c r="E30" s="318" t="s">
        <v>296</v>
      </c>
      <c r="F30" s="318" t="s">
        <v>297</v>
      </c>
      <c r="G30" s="319" t="s">
        <v>298</v>
      </c>
      <c r="H30" s="318" t="s">
        <v>74</v>
      </c>
      <c r="I30" s="318" t="s">
        <v>299</v>
      </c>
      <c r="J30" s="318" t="s">
        <v>300</v>
      </c>
      <c r="K30" s="318" t="s">
        <v>235</v>
      </c>
      <c r="L30" s="320" t="s">
        <v>11</v>
      </c>
    </row>
    <row r="31" spans="1:12" x14ac:dyDescent="0.2">
      <c r="B31" s="46"/>
      <c r="C31" s="21"/>
    </row>
    <row r="32" spans="1:12" x14ac:dyDescent="0.2">
      <c r="B32" s="5" t="s">
        <v>709</v>
      </c>
      <c r="C32" s="21"/>
      <c r="F32" s="10"/>
      <c r="H32" s="10"/>
      <c r="I32" s="10"/>
      <c r="J32" s="10"/>
      <c r="K32" s="26" t="s">
        <v>11</v>
      </c>
      <c r="L32" s="261">
        <f>SUM(L33:L34)</f>
        <v>0</v>
      </c>
    </row>
    <row r="33" spans="1:12" x14ac:dyDescent="0.2">
      <c r="B33" s="46"/>
      <c r="C33" s="21"/>
      <c r="F33" s="19" t="s">
        <v>677</v>
      </c>
      <c r="G33" s="19" t="s">
        <v>682</v>
      </c>
      <c r="H33" s="19">
        <v>1</v>
      </c>
      <c r="I33" s="12">
        <v>0</v>
      </c>
      <c r="J33" s="24" t="s">
        <v>105</v>
      </c>
      <c r="K33" s="402" t="s">
        <v>677</v>
      </c>
      <c r="L33" s="450">
        <v>0</v>
      </c>
    </row>
    <row r="34" spans="1:12" x14ac:dyDescent="0.2">
      <c r="B34" s="46"/>
      <c r="C34" s="21"/>
      <c r="F34" s="19" t="s">
        <v>676</v>
      </c>
      <c r="G34" s="19" t="s">
        <v>682</v>
      </c>
      <c r="H34" s="19">
        <v>1</v>
      </c>
      <c r="I34" s="12">
        <v>0</v>
      </c>
      <c r="J34" s="24" t="s">
        <v>105</v>
      </c>
      <c r="K34" s="402" t="s">
        <v>676</v>
      </c>
      <c r="L34" s="450">
        <v>0</v>
      </c>
    </row>
    <row r="35" spans="1:12" x14ac:dyDescent="0.2">
      <c r="B35" s="46"/>
      <c r="C35" s="21"/>
    </row>
    <row r="36" spans="1:12" x14ac:dyDescent="0.2">
      <c r="A36" s="324">
        <v>7.5540000000000003</v>
      </c>
      <c r="B36" s="316" t="s">
        <v>706</v>
      </c>
      <c r="C36" s="316"/>
      <c r="D36" s="316"/>
      <c r="E36" s="318" t="s">
        <v>296</v>
      </c>
      <c r="F36" s="318" t="s">
        <v>297</v>
      </c>
      <c r="G36" s="319" t="s">
        <v>298</v>
      </c>
      <c r="H36" s="318" t="s">
        <v>74</v>
      </c>
      <c r="I36" s="318" t="s">
        <v>299</v>
      </c>
      <c r="J36" s="318" t="s">
        <v>300</v>
      </c>
      <c r="K36" s="318" t="s">
        <v>235</v>
      </c>
      <c r="L36" s="320" t="s">
        <v>11</v>
      </c>
    </row>
    <row r="37" spans="1:12" x14ac:dyDescent="0.2">
      <c r="B37" s="46"/>
      <c r="C37" s="21"/>
    </row>
    <row r="38" spans="1:12" x14ac:dyDescent="0.2">
      <c r="B38" s="460" t="s">
        <v>707</v>
      </c>
      <c r="E38" s="276">
        <v>1</v>
      </c>
      <c r="F38" s="10"/>
      <c r="H38" s="10"/>
      <c r="I38" s="10"/>
      <c r="J38" s="10"/>
      <c r="K38" s="26" t="s">
        <v>11</v>
      </c>
      <c r="L38" s="261">
        <v>0</v>
      </c>
    </row>
    <row r="39" spans="1:12" x14ac:dyDescent="0.2">
      <c r="B39" s="460" t="s">
        <v>708</v>
      </c>
      <c r="E39" s="276"/>
      <c r="F39" s="19" t="s">
        <v>106</v>
      </c>
      <c r="G39" s="19" t="s">
        <v>682</v>
      </c>
      <c r="H39" s="19">
        <v>1</v>
      </c>
      <c r="I39" s="12">
        <v>0</v>
      </c>
      <c r="J39" s="24" t="s">
        <v>105</v>
      </c>
    </row>
    <row r="40" spans="1:12" x14ac:dyDescent="0.2">
      <c r="B40" s="4"/>
      <c r="E40" s="276"/>
      <c r="F40" s="19" t="s">
        <v>106</v>
      </c>
      <c r="G40" s="19" t="s">
        <v>682</v>
      </c>
      <c r="H40" s="19">
        <v>1</v>
      </c>
      <c r="I40" s="12">
        <v>0</v>
      </c>
      <c r="J40" s="24" t="s">
        <v>105</v>
      </c>
    </row>
    <row r="41" spans="1:12" x14ac:dyDescent="0.2">
      <c r="B41" s="46"/>
      <c r="C41" s="21"/>
    </row>
    <row r="42" spans="1:12" x14ac:dyDescent="0.2">
      <c r="A42" s="315">
        <v>7.6</v>
      </c>
      <c r="B42" s="316" t="s">
        <v>489</v>
      </c>
      <c r="C42" s="316"/>
      <c r="D42" s="316"/>
      <c r="E42" s="318" t="s">
        <v>296</v>
      </c>
      <c r="F42" s="318" t="s">
        <v>297</v>
      </c>
      <c r="G42" s="319" t="s">
        <v>298</v>
      </c>
      <c r="H42" s="318" t="s">
        <v>74</v>
      </c>
      <c r="I42" s="318" t="s">
        <v>299</v>
      </c>
      <c r="J42" s="318" t="s">
        <v>300</v>
      </c>
      <c r="K42" s="318" t="s">
        <v>235</v>
      </c>
      <c r="L42" s="320" t="s">
        <v>11</v>
      </c>
    </row>
    <row r="43" spans="1:12" x14ac:dyDescent="0.2">
      <c r="B43" s="46"/>
      <c r="C43" s="21"/>
    </row>
    <row r="44" spans="1:12" x14ac:dyDescent="0.2">
      <c r="B44" s="46"/>
      <c r="C44" s="21"/>
      <c r="K44" s="26" t="s">
        <v>11</v>
      </c>
      <c r="L44" s="47">
        <v>0</v>
      </c>
    </row>
    <row r="45" spans="1:12" x14ac:dyDescent="0.2">
      <c r="B45" s="46"/>
      <c r="C45" s="21"/>
    </row>
    <row r="46" spans="1:12" x14ac:dyDescent="0.2">
      <c r="A46" s="324">
        <v>7.63</v>
      </c>
      <c r="B46" s="316" t="s">
        <v>213</v>
      </c>
      <c r="C46" s="316"/>
      <c r="D46" s="316"/>
      <c r="E46" s="318" t="s">
        <v>296</v>
      </c>
      <c r="F46" s="318" t="s">
        <v>297</v>
      </c>
      <c r="G46" s="319" t="s">
        <v>298</v>
      </c>
      <c r="H46" s="318" t="s">
        <v>74</v>
      </c>
      <c r="I46" s="318" t="s">
        <v>299</v>
      </c>
      <c r="J46" s="318" t="s">
        <v>300</v>
      </c>
      <c r="K46" s="318" t="s">
        <v>235</v>
      </c>
      <c r="L46" s="320" t="s">
        <v>11</v>
      </c>
    </row>
    <row r="47" spans="1:12" x14ac:dyDescent="0.2">
      <c r="B47" s="46"/>
      <c r="C47" s="21"/>
    </row>
    <row r="48" spans="1:12" x14ac:dyDescent="0.2">
      <c r="F48" s="10"/>
      <c r="H48" s="10"/>
      <c r="I48" s="10"/>
      <c r="J48" s="10"/>
      <c r="K48" s="26" t="s">
        <v>11</v>
      </c>
      <c r="L48" s="261">
        <v>0</v>
      </c>
    </row>
    <row r="49" spans="1:12" x14ac:dyDescent="0.2">
      <c r="B49" s="46"/>
      <c r="C49" s="21"/>
      <c r="F49" s="19" t="s">
        <v>106</v>
      </c>
      <c r="G49" s="19" t="s">
        <v>682</v>
      </c>
      <c r="H49" s="19">
        <v>1</v>
      </c>
      <c r="I49" s="12">
        <v>0</v>
      </c>
      <c r="J49" s="24" t="s">
        <v>105</v>
      </c>
    </row>
    <row r="50" spans="1:12" x14ac:dyDescent="0.2">
      <c r="B50" s="46"/>
      <c r="C50" s="21"/>
      <c r="F50" s="19" t="s">
        <v>106</v>
      </c>
      <c r="G50" s="19" t="s">
        <v>682</v>
      </c>
      <c r="H50" s="19">
        <v>1</v>
      </c>
      <c r="I50" s="12">
        <v>0</v>
      </c>
      <c r="J50" s="24" t="s">
        <v>105</v>
      </c>
    </row>
    <row r="51" spans="1:12" x14ac:dyDescent="0.2">
      <c r="B51" s="46"/>
      <c r="C51" s="21"/>
    </row>
    <row r="52" spans="1:12" x14ac:dyDescent="0.2">
      <c r="A52" s="324">
        <v>7.92</v>
      </c>
      <c r="B52" s="316" t="s">
        <v>392</v>
      </c>
      <c r="C52" s="316"/>
      <c r="D52" s="316"/>
      <c r="E52" s="318" t="s">
        <v>296</v>
      </c>
      <c r="F52" s="318" t="s">
        <v>297</v>
      </c>
      <c r="G52" s="319" t="s">
        <v>298</v>
      </c>
      <c r="H52" s="318" t="s">
        <v>74</v>
      </c>
      <c r="I52" s="318" t="s">
        <v>299</v>
      </c>
      <c r="J52" s="318" t="s">
        <v>300</v>
      </c>
      <c r="K52" s="318" t="s">
        <v>235</v>
      </c>
      <c r="L52" s="320" t="s">
        <v>11</v>
      </c>
    </row>
    <row r="53" spans="1:12" x14ac:dyDescent="0.2">
      <c r="B53" s="46"/>
      <c r="C53" s="21"/>
      <c r="L53" s="10"/>
    </row>
    <row r="54" spans="1:12" x14ac:dyDescent="0.2">
      <c r="B54" s="46"/>
      <c r="C54" s="21"/>
      <c r="K54" s="26" t="s">
        <v>11</v>
      </c>
      <c r="L54" s="47">
        <v>0</v>
      </c>
    </row>
  </sheetData>
  <mergeCells count="2">
    <mergeCell ref="A2:B2"/>
    <mergeCell ref="H2:I2"/>
  </mergeCells>
  <phoneticPr fontId="6" type="noConversion"/>
  <pageMargins left="0.7" right="0.7" top="0.75" bottom="0.75" header="0.3" footer="0.3"/>
  <pageSetup orientation="portrait" horizontalDpi="200" verticalDpi="200" r:id="rId1"/>
  <ignoredErrors>
    <ignoredError sqref="A3:A5 A10 A7:A9 A6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:M122"/>
  <sheetViews>
    <sheetView zoomScaleNormal="100" workbookViewId="0">
      <selection activeCell="H8" sqref="H8"/>
    </sheetView>
  </sheetViews>
  <sheetFormatPr defaultColWidth="9.140625" defaultRowHeight="13.5" x14ac:dyDescent="0.25"/>
  <cols>
    <col min="1" max="1" width="8.140625" style="112" customWidth="1"/>
    <col min="2" max="2" width="41.7109375" style="112" bestFit="1" customWidth="1"/>
    <col min="3" max="3" width="2.5703125" style="112" customWidth="1"/>
    <col min="4" max="4" width="18.42578125" style="112" customWidth="1"/>
    <col min="5" max="5" width="18.85546875" style="112" customWidth="1"/>
    <col min="6" max="6" width="16" style="112" customWidth="1"/>
    <col min="7" max="7" width="13" style="112" customWidth="1"/>
    <col min="8" max="8" width="13.42578125" style="112" customWidth="1"/>
    <col min="9" max="9" width="13" style="112" customWidth="1"/>
    <col min="10" max="10" width="13.85546875" style="112" customWidth="1"/>
    <col min="11" max="11" width="12.28515625" style="112" customWidth="1"/>
    <col min="12" max="12" width="11.5703125" style="112" customWidth="1"/>
    <col min="13" max="13" width="10.7109375" style="112" customWidth="1"/>
    <col min="14" max="17" width="11.28515625" style="112" bestFit="1" customWidth="1"/>
    <col min="18" max="18" width="10.28515625" style="112" bestFit="1" customWidth="1"/>
    <col min="19" max="23" width="11.28515625" style="112" bestFit="1" customWidth="1"/>
    <col min="24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393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SUM(J3:J10)</f>
        <v>60198.93</v>
      </c>
      <c r="K2" s="221"/>
      <c r="L2" s="234"/>
    </row>
    <row r="3" spans="1:12" ht="16.5" x14ac:dyDescent="0.3">
      <c r="A3" s="341" t="s">
        <v>589</v>
      </c>
      <c r="B3" s="223" t="s">
        <v>100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2" ht="16.5" x14ac:dyDescent="0.3">
      <c r="A4" s="341" t="s">
        <v>590</v>
      </c>
      <c r="B4" s="223" t="s">
        <v>515</v>
      </c>
      <c r="C4" s="224"/>
      <c r="D4" s="225"/>
      <c r="E4" s="224"/>
      <c r="F4" s="224"/>
      <c r="G4" s="224"/>
      <c r="H4" s="224"/>
      <c r="I4" s="224"/>
      <c r="J4" s="224"/>
      <c r="K4" s="226"/>
      <c r="L4" s="235"/>
    </row>
    <row r="5" spans="1:12" ht="16.5" x14ac:dyDescent="0.3">
      <c r="A5" s="341" t="s">
        <v>591</v>
      </c>
      <c r="B5" s="223" t="s">
        <v>394</v>
      </c>
      <c r="C5" s="224"/>
      <c r="D5" s="225"/>
      <c r="E5" s="224"/>
      <c r="F5" s="224"/>
      <c r="G5" s="224"/>
      <c r="H5" s="224"/>
      <c r="I5" s="224"/>
      <c r="J5" s="224">
        <f t="shared" ref="J5:J10" si="0">SUM(D5:H5)</f>
        <v>0</v>
      </c>
      <c r="K5" s="226"/>
      <c r="L5" s="235"/>
    </row>
    <row r="6" spans="1:12" ht="16.5" x14ac:dyDescent="0.3">
      <c r="A6" s="341" t="s">
        <v>592</v>
      </c>
      <c r="B6" s="223" t="s">
        <v>395</v>
      </c>
      <c r="C6" s="224"/>
      <c r="D6" s="225"/>
      <c r="E6" s="224"/>
      <c r="F6" s="224"/>
      <c r="G6" s="224"/>
      <c r="H6" s="224"/>
      <c r="I6" s="224"/>
      <c r="J6" s="224">
        <f t="shared" si="0"/>
        <v>0</v>
      </c>
      <c r="K6" s="226"/>
      <c r="L6" s="235"/>
    </row>
    <row r="7" spans="1:12" ht="16.5" x14ac:dyDescent="0.3">
      <c r="A7" s="341" t="s">
        <v>593</v>
      </c>
      <c r="B7" s="223" t="s">
        <v>396</v>
      </c>
      <c r="C7" s="224"/>
      <c r="D7" s="225"/>
      <c r="E7" s="224"/>
      <c r="F7" s="224"/>
      <c r="G7" s="224"/>
      <c r="H7" s="224">
        <f>L34</f>
        <v>10113</v>
      </c>
      <c r="I7" s="224"/>
      <c r="J7" s="224">
        <f t="shared" si="0"/>
        <v>10113</v>
      </c>
      <c r="K7" s="226"/>
      <c r="L7" s="235"/>
    </row>
    <row r="8" spans="1:12" ht="16.5" x14ac:dyDescent="0.3">
      <c r="A8" s="341" t="s">
        <v>594</v>
      </c>
      <c r="B8" s="223" t="s">
        <v>66</v>
      </c>
      <c r="C8" s="224"/>
      <c r="D8" s="225"/>
      <c r="E8" s="224"/>
      <c r="F8" s="224">
        <f>L40</f>
        <v>50085.93</v>
      </c>
      <c r="G8" s="224"/>
      <c r="H8" s="224"/>
      <c r="I8" s="224"/>
      <c r="J8" s="224">
        <f t="shared" si="0"/>
        <v>50085.93</v>
      </c>
      <c r="K8" s="226"/>
      <c r="L8" s="235"/>
    </row>
    <row r="9" spans="1:12" ht="16.5" x14ac:dyDescent="0.3">
      <c r="A9" s="341" t="s">
        <v>595</v>
      </c>
      <c r="B9" s="223" t="s">
        <v>397</v>
      </c>
      <c r="C9" s="224"/>
      <c r="D9" s="225"/>
      <c r="E9" s="224"/>
      <c r="F9" s="224"/>
      <c r="G9" s="224"/>
      <c r="H9" s="224"/>
      <c r="I9" s="224"/>
      <c r="J9" s="224">
        <f t="shared" si="0"/>
        <v>0</v>
      </c>
      <c r="K9" s="226"/>
      <c r="L9" s="235"/>
    </row>
    <row r="10" spans="1:12" ht="17.25" thickBot="1" x14ac:dyDescent="0.35">
      <c r="A10" s="342" t="s">
        <v>596</v>
      </c>
      <c r="B10" s="237" t="s">
        <v>735</v>
      </c>
      <c r="C10" s="266"/>
      <c r="D10" s="266"/>
      <c r="E10" s="267"/>
      <c r="F10" s="268"/>
      <c r="G10" s="266"/>
      <c r="H10" s="266"/>
      <c r="I10" s="266"/>
      <c r="J10" s="238">
        <f t="shared" si="0"/>
        <v>0</v>
      </c>
      <c r="K10" s="266"/>
      <c r="L10" s="269"/>
    </row>
    <row r="12" spans="1:12" ht="38.25" customHeight="1" x14ac:dyDescent="0.25">
      <c r="A12" s="270" t="s">
        <v>16</v>
      </c>
      <c r="B12" s="218" t="s">
        <v>393</v>
      </c>
      <c r="C12" s="271"/>
      <c r="D12" s="219" t="s">
        <v>277</v>
      </c>
      <c r="E12" s="219" t="s">
        <v>337</v>
      </c>
      <c r="F12" s="219" t="s">
        <v>342</v>
      </c>
      <c r="G12" s="219" t="s">
        <v>298</v>
      </c>
      <c r="H12" s="219" t="s">
        <v>74</v>
      </c>
      <c r="I12" s="219" t="s">
        <v>299</v>
      </c>
      <c r="J12" s="219" t="s">
        <v>300</v>
      </c>
      <c r="K12" s="219" t="s">
        <v>318</v>
      </c>
      <c r="L12" s="220" t="s">
        <v>11</v>
      </c>
    </row>
    <row r="13" spans="1:12" ht="6" customHeight="1" x14ac:dyDescent="0.25"/>
    <row r="14" spans="1:12" x14ac:dyDescent="0.25">
      <c r="A14" s="324">
        <v>8.14</v>
      </c>
      <c r="B14" s="316" t="s">
        <v>100</v>
      </c>
      <c r="C14" s="316"/>
      <c r="D14" s="316"/>
      <c r="E14" s="318" t="s">
        <v>296</v>
      </c>
      <c r="F14" s="318" t="s">
        <v>297</v>
      </c>
      <c r="G14" s="319" t="s">
        <v>298</v>
      </c>
      <c r="H14" s="318" t="s">
        <v>74</v>
      </c>
      <c r="I14" s="318" t="s">
        <v>299</v>
      </c>
      <c r="J14" s="318" t="s">
        <v>300</v>
      </c>
      <c r="K14" s="318" t="s">
        <v>235</v>
      </c>
      <c r="L14" s="320" t="s">
        <v>11</v>
      </c>
    </row>
    <row r="15" spans="1:12" x14ac:dyDescent="0.25">
      <c r="A15" s="1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5">
      <c r="A16" s="19"/>
      <c r="B16" s="5" t="s">
        <v>713</v>
      </c>
      <c r="C16" s="5"/>
      <c r="D16" s="5"/>
      <c r="E16" s="5"/>
      <c r="F16" s="5"/>
      <c r="G16" s="5"/>
      <c r="H16" s="5"/>
      <c r="I16" s="5"/>
      <c r="J16" s="5"/>
      <c r="K16" s="26" t="s">
        <v>11</v>
      </c>
      <c r="L16" s="47">
        <v>0</v>
      </c>
    </row>
    <row r="17" spans="1:12" x14ac:dyDescent="0.25">
      <c r="A17" s="19"/>
      <c r="B17" s="19"/>
      <c r="C17" s="5"/>
      <c r="D17" s="19"/>
      <c r="E17" s="19"/>
      <c r="F17" s="19" t="s">
        <v>677</v>
      </c>
      <c r="G17" s="19" t="s">
        <v>682</v>
      </c>
      <c r="H17" s="7">
        <v>1</v>
      </c>
      <c r="I17" s="11">
        <v>0</v>
      </c>
      <c r="J17" s="24" t="s">
        <v>105</v>
      </c>
      <c r="K17" s="19"/>
      <c r="L17" s="375"/>
    </row>
    <row r="18" spans="1:12" x14ac:dyDescent="0.25">
      <c r="A18" s="19"/>
      <c r="B18" s="5"/>
      <c r="C18" s="5"/>
      <c r="D18" s="5"/>
      <c r="E18" s="5"/>
      <c r="F18" s="19" t="s">
        <v>677</v>
      </c>
      <c r="G18" s="19" t="s">
        <v>682</v>
      </c>
      <c r="H18" s="7">
        <v>1</v>
      </c>
      <c r="I18" s="11">
        <v>0</v>
      </c>
      <c r="J18" s="24" t="s">
        <v>105</v>
      </c>
      <c r="K18" s="5"/>
      <c r="L18" s="5"/>
    </row>
    <row r="19" spans="1:12" x14ac:dyDescent="0.25">
      <c r="A19" s="1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324">
        <v>8.1780000000000008</v>
      </c>
      <c r="B20" s="316" t="s">
        <v>394</v>
      </c>
      <c r="C20" s="316"/>
      <c r="D20" s="316"/>
      <c r="E20" s="318" t="s">
        <v>296</v>
      </c>
      <c r="F20" s="318" t="s">
        <v>297</v>
      </c>
      <c r="G20" s="319" t="s">
        <v>298</v>
      </c>
      <c r="H20" s="318" t="s">
        <v>74</v>
      </c>
      <c r="I20" s="318" t="s">
        <v>299</v>
      </c>
      <c r="J20" s="318" t="s">
        <v>300</v>
      </c>
      <c r="K20" s="318" t="s">
        <v>235</v>
      </c>
      <c r="L20" s="320" t="s">
        <v>11</v>
      </c>
    </row>
    <row r="21" spans="1:12" x14ac:dyDescent="0.25">
      <c r="A21" s="19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19"/>
      <c r="B22" s="5"/>
      <c r="C22" s="5"/>
      <c r="D22" s="5"/>
      <c r="E22" s="5"/>
      <c r="F22" s="10"/>
      <c r="G22" s="5"/>
      <c r="H22" s="10"/>
      <c r="I22" s="10"/>
      <c r="J22" s="10"/>
      <c r="K22" s="26" t="s">
        <v>11</v>
      </c>
      <c r="L22" s="261">
        <f>SUM(L23:L24)</f>
        <v>0</v>
      </c>
    </row>
    <row r="23" spans="1:12" x14ac:dyDescent="0.25">
      <c r="A23" s="19"/>
      <c r="B23" s="5"/>
      <c r="C23" s="5"/>
      <c r="D23" s="5"/>
      <c r="E23" s="5"/>
      <c r="F23" s="19" t="s">
        <v>677</v>
      </c>
      <c r="G23" s="19" t="s">
        <v>682</v>
      </c>
      <c r="H23" s="7">
        <v>1</v>
      </c>
      <c r="I23" s="11">
        <v>0</v>
      </c>
      <c r="J23" s="24" t="s">
        <v>105</v>
      </c>
      <c r="K23" s="402" t="s">
        <v>677</v>
      </c>
      <c r="L23" s="450">
        <v>0</v>
      </c>
    </row>
    <row r="24" spans="1:12" x14ac:dyDescent="0.25">
      <c r="A24" s="19"/>
      <c r="B24" s="5"/>
      <c r="C24" s="5"/>
      <c r="D24" s="5"/>
      <c r="E24" s="5"/>
      <c r="F24" s="19" t="s">
        <v>676</v>
      </c>
      <c r="G24" s="19" t="s">
        <v>682</v>
      </c>
      <c r="H24" s="7">
        <v>1</v>
      </c>
      <c r="I24" s="11">
        <v>0</v>
      </c>
      <c r="J24" s="24" t="s">
        <v>105</v>
      </c>
      <c r="K24" s="402" t="s">
        <v>676</v>
      </c>
      <c r="L24" s="450">
        <v>0</v>
      </c>
    </row>
    <row r="25" spans="1:12" x14ac:dyDescent="0.25">
      <c r="A25" s="1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324">
        <v>8.1839999999999993</v>
      </c>
      <c r="B26" s="316" t="s">
        <v>395</v>
      </c>
      <c r="C26" s="316"/>
      <c r="D26" s="316"/>
      <c r="E26" s="318" t="s">
        <v>296</v>
      </c>
      <c r="F26" s="318" t="s">
        <v>297</v>
      </c>
      <c r="G26" s="319" t="s">
        <v>298</v>
      </c>
      <c r="H26" s="318" t="s">
        <v>74</v>
      </c>
      <c r="I26" s="318" t="s">
        <v>299</v>
      </c>
      <c r="J26" s="318" t="s">
        <v>300</v>
      </c>
      <c r="K26" s="318" t="s">
        <v>235</v>
      </c>
      <c r="L26" s="320" t="s">
        <v>11</v>
      </c>
    </row>
    <row r="27" spans="1:12" x14ac:dyDescent="0.25">
      <c r="A27" s="1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25">
      <c r="A28" s="19"/>
      <c r="B28" s="5"/>
      <c r="C28" s="5"/>
      <c r="D28" s="5"/>
      <c r="E28" s="5"/>
      <c r="F28" s="10"/>
      <c r="G28" s="5"/>
      <c r="H28" s="10"/>
      <c r="I28" s="10"/>
      <c r="J28" s="10"/>
      <c r="K28" s="26" t="s">
        <v>11</v>
      </c>
      <c r="L28" s="261">
        <f>SUM(L29:L30)</f>
        <v>0</v>
      </c>
    </row>
    <row r="29" spans="1:12" x14ac:dyDescent="0.25">
      <c r="A29" s="19"/>
      <c r="B29" s="5"/>
      <c r="C29" s="5"/>
      <c r="D29" s="5"/>
      <c r="E29" s="5"/>
      <c r="F29" s="19" t="s">
        <v>677</v>
      </c>
      <c r="G29" s="19" t="s">
        <v>682</v>
      </c>
      <c r="H29" s="7">
        <v>1</v>
      </c>
      <c r="I29" s="11">
        <v>0</v>
      </c>
      <c r="J29" s="24" t="s">
        <v>105</v>
      </c>
      <c r="K29" s="402" t="s">
        <v>677</v>
      </c>
      <c r="L29" s="450">
        <v>0</v>
      </c>
    </row>
    <row r="30" spans="1:12" x14ac:dyDescent="0.25">
      <c r="A30" s="19"/>
      <c r="B30" s="5"/>
      <c r="C30" s="5"/>
      <c r="D30" s="5"/>
      <c r="E30" s="5"/>
      <c r="F30" s="19" t="s">
        <v>676</v>
      </c>
      <c r="G30" s="19" t="s">
        <v>682</v>
      </c>
      <c r="H30" s="7">
        <v>1</v>
      </c>
      <c r="I30" s="11">
        <v>0</v>
      </c>
      <c r="J30" s="24" t="s">
        <v>105</v>
      </c>
      <c r="K30" s="402" t="s">
        <v>676</v>
      </c>
      <c r="L30" s="450">
        <v>0</v>
      </c>
    </row>
    <row r="31" spans="1:12" x14ac:dyDescent="0.25">
      <c r="A31" s="1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x14ac:dyDescent="0.25">
      <c r="A32" s="324">
        <v>8.3849999999999998</v>
      </c>
      <c r="B32" s="316" t="s">
        <v>396</v>
      </c>
      <c r="C32" s="380"/>
      <c r="D32" s="380"/>
      <c r="E32" s="318" t="s">
        <v>296</v>
      </c>
      <c r="F32" s="318" t="s">
        <v>297</v>
      </c>
      <c r="G32" s="319" t="s">
        <v>298</v>
      </c>
      <c r="H32" s="318" t="s">
        <v>74</v>
      </c>
      <c r="I32" s="318" t="s">
        <v>299</v>
      </c>
      <c r="J32" s="318" t="s">
        <v>300</v>
      </c>
      <c r="K32" s="318" t="s">
        <v>235</v>
      </c>
      <c r="L32" s="320" t="s">
        <v>11</v>
      </c>
    </row>
    <row r="34" spans="1:12" x14ac:dyDescent="0.25">
      <c r="A34" s="10"/>
      <c r="B34" s="10"/>
      <c r="C34" s="10"/>
      <c r="D34" s="10"/>
      <c r="E34" s="10"/>
      <c r="F34" s="10"/>
      <c r="G34" s="5"/>
      <c r="H34" s="10"/>
      <c r="I34" s="10"/>
      <c r="J34" s="10"/>
      <c r="K34" s="26" t="s">
        <v>11</v>
      </c>
      <c r="L34" s="261">
        <f>I35</f>
        <v>10113</v>
      </c>
    </row>
    <row r="35" spans="1:12" x14ac:dyDescent="0.25">
      <c r="A35" s="10"/>
      <c r="B35" s="10"/>
      <c r="C35" s="10"/>
      <c r="D35" s="10"/>
      <c r="E35" s="10"/>
      <c r="F35" s="19" t="s">
        <v>106</v>
      </c>
      <c r="G35" s="19" t="s">
        <v>682</v>
      </c>
      <c r="H35" s="7">
        <v>1</v>
      </c>
      <c r="I35" s="11">
        <v>10113</v>
      </c>
      <c r="J35" s="24" t="s">
        <v>105</v>
      </c>
      <c r="K35" s="402"/>
      <c r="L35" s="450"/>
    </row>
    <row r="36" spans="1:12" x14ac:dyDescent="0.25">
      <c r="A36" s="10"/>
      <c r="B36" s="27"/>
      <c r="C36" s="5"/>
      <c r="D36" s="5"/>
      <c r="E36" s="5"/>
      <c r="F36" s="19" t="s">
        <v>106</v>
      </c>
      <c r="G36" s="19" t="s">
        <v>682</v>
      </c>
      <c r="H36" s="7">
        <v>1</v>
      </c>
      <c r="I36" s="11">
        <v>0</v>
      </c>
      <c r="J36" s="24" t="s">
        <v>105</v>
      </c>
      <c r="K36" s="402"/>
      <c r="L36" s="450"/>
    </row>
    <row r="37" spans="1:12" x14ac:dyDescent="0.25">
      <c r="A37" s="10"/>
      <c r="B37" s="27"/>
      <c r="C37" s="5"/>
      <c r="D37" s="5"/>
      <c r="E37" s="5"/>
      <c r="F37" s="19"/>
      <c r="G37" s="19"/>
      <c r="H37" s="7"/>
      <c r="I37" s="11"/>
      <c r="J37" s="24"/>
      <c r="K37" s="402"/>
      <c r="L37" s="450"/>
    </row>
    <row r="38" spans="1:12" x14ac:dyDescent="0.25">
      <c r="A38" s="315">
        <v>8.5</v>
      </c>
      <c r="B38" s="316" t="s">
        <v>66</v>
      </c>
      <c r="C38" s="380"/>
      <c r="D38" s="380"/>
      <c r="E38" s="318" t="s">
        <v>296</v>
      </c>
      <c r="F38" s="318" t="s">
        <v>297</v>
      </c>
      <c r="G38" s="319" t="s">
        <v>298</v>
      </c>
      <c r="H38" s="318" t="s">
        <v>74</v>
      </c>
      <c r="I38" s="318" t="s">
        <v>299</v>
      </c>
      <c r="J38" s="318" t="s">
        <v>300</v>
      </c>
      <c r="K38" s="318" t="s">
        <v>235</v>
      </c>
      <c r="L38" s="320" t="s">
        <v>11</v>
      </c>
    </row>
    <row r="39" spans="1:12" x14ac:dyDescent="0.25">
      <c r="A39" s="10"/>
      <c r="B39" s="5"/>
      <c r="C39" s="5"/>
      <c r="D39" s="5"/>
      <c r="E39" s="5"/>
      <c r="F39" s="5"/>
      <c r="G39" s="21"/>
      <c r="H39" s="10"/>
      <c r="I39" s="10"/>
      <c r="J39" s="10"/>
      <c r="K39" s="10"/>
      <c r="L39" s="10"/>
    </row>
    <row r="40" spans="1:12" x14ac:dyDescent="0.25">
      <c r="A40" s="10"/>
      <c r="B40" s="5"/>
      <c r="C40" s="5"/>
      <c r="D40" s="5"/>
      <c r="E40" s="5"/>
      <c r="F40" s="10"/>
      <c r="G40" s="5"/>
      <c r="H40" s="10"/>
      <c r="I40" s="10"/>
      <c r="J40" s="10"/>
      <c r="K40" s="26" t="s">
        <v>11</v>
      </c>
      <c r="L40" s="261">
        <f>I41</f>
        <v>50085.93</v>
      </c>
    </row>
    <row r="41" spans="1:12" x14ac:dyDescent="0.25">
      <c r="A41" s="10"/>
      <c r="B41" s="5"/>
      <c r="C41" s="5"/>
      <c r="D41" s="5"/>
      <c r="E41" s="19" t="s">
        <v>768</v>
      </c>
      <c r="F41" s="19"/>
      <c r="G41" s="19" t="s">
        <v>769</v>
      </c>
      <c r="H41" s="7">
        <v>1</v>
      </c>
      <c r="I41" s="11">
        <v>50085.93</v>
      </c>
      <c r="J41" s="24" t="s">
        <v>105</v>
      </c>
      <c r="K41" s="402"/>
      <c r="L41" s="450"/>
    </row>
    <row r="42" spans="1:12" x14ac:dyDescent="0.25">
      <c r="A42" s="10"/>
      <c r="B42" s="5"/>
      <c r="C42" s="5"/>
      <c r="D42" s="5"/>
      <c r="E42" s="19" t="s">
        <v>773</v>
      </c>
      <c r="F42" s="19"/>
      <c r="G42" s="19" t="s">
        <v>770</v>
      </c>
      <c r="H42" s="7">
        <v>0</v>
      </c>
      <c r="I42" s="11">
        <v>51713.42</v>
      </c>
      <c r="J42" s="24" t="s">
        <v>105</v>
      </c>
      <c r="K42" s="402"/>
      <c r="L42" s="450"/>
    </row>
    <row r="43" spans="1:12" x14ac:dyDescent="0.25">
      <c r="A43" s="10"/>
      <c r="B43" s="5"/>
      <c r="C43" s="5"/>
      <c r="D43" s="5"/>
      <c r="E43" s="19" t="s">
        <v>775</v>
      </c>
      <c r="F43" s="19"/>
      <c r="G43" s="19" t="s">
        <v>771</v>
      </c>
      <c r="H43" s="7">
        <v>0</v>
      </c>
      <c r="I43" s="11">
        <v>37522.660000000003</v>
      </c>
      <c r="J43" s="24" t="s">
        <v>105</v>
      </c>
      <c r="K43" s="402"/>
      <c r="L43" s="450"/>
    </row>
    <row r="44" spans="1:12" x14ac:dyDescent="0.25">
      <c r="A44" s="5"/>
      <c r="B44" s="5"/>
      <c r="C44" s="5"/>
      <c r="D44" s="5"/>
      <c r="E44" s="19" t="s">
        <v>772</v>
      </c>
      <c r="F44" s="19" t="s">
        <v>774</v>
      </c>
      <c r="G44" s="19" t="s">
        <v>769</v>
      </c>
      <c r="H44" s="7">
        <v>0</v>
      </c>
      <c r="I44" s="11">
        <v>62243.75</v>
      </c>
      <c r="J44" s="24" t="s">
        <v>105</v>
      </c>
      <c r="K44" s="402"/>
      <c r="L44" s="450"/>
    </row>
    <row r="45" spans="1:12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1:12" x14ac:dyDescent="0.25">
      <c r="A46" s="315">
        <v>8.6</v>
      </c>
      <c r="B46" s="316" t="s">
        <v>397</v>
      </c>
      <c r="C46" s="316"/>
      <c r="D46" s="316"/>
      <c r="E46" s="318" t="s">
        <v>296</v>
      </c>
      <c r="F46" s="318" t="s">
        <v>297</v>
      </c>
      <c r="G46" s="319" t="s">
        <v>298</v>
      </c>
      <c r="H46" s="318" t="s">
        <v>74</v>
      </c>
      <c r="I46" s="318" t="s">
        <v>299</v>
      </c>
      <c r="J46" s="318" t="s">
        <v>300</v>
      </c>
      <c r="K46" s="318" t="s">
        <v>235</v>
      </c>
      <c r="L46" s="320" t="s">
        <v>11</v>
      </c>
    </row>
    <row r="47" spans="1:12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5"/>
      <c r="F48" s="10"/>
      <c r="G48" s="5"/>
      <c r="H48" s="10"/>
      <c r="I48" s="10"/>
      <c r="J48" s="10"/>
      <c r="K48" s="26" t="s">
        <v>11</v>
      </c>
      <c r="L48" s="261">
        <f>SUM(L49:L50)</f>
        <v>0</v>
      </c>
    </row>
    <row r="49" spans="1:12" x14ac:dyDescent="0.25">
      <c r="A49" s="5"/>
      <c r="B49" s="5"/>
      <c r="C49" s="5"/>
      <c r="D49" s="5"/>
      <c r="E49" s="5"/>
      <c r="F49" s="19" t="s">
        <v>677</v>
      </c>
      <c r="G49" s="19" t="s">
        <v>682</v>
      </c>
      <c r="H49" s="7">
        <v>1</v>
      </c>
      <c r="I49" s="11">
        <v>0</v>
      </c>
      <c r="J49" s="24" t="s">
        <v>105</v>
      </c>
      <c r="K49" s="402" t="s">
        <v>677</v>
      </c>
      <c r="L49" s="450">
        <v>0</v>
      </c>
    </row>
    <row r="50" spans="1:12" x14ac:dyDescent="0.25">
      <c r="A50" s="10"/>
      <c r="B50" s="10"/>
      <c r="C50" s="10"/>
      <c r="D50" s="10"/>
      <c r="E50" s="10"/>
      <c r="F50" s="19" t="s">
        <v>676</v>
      </c>
      <c r="G50" s="19" t="s">
        <v>682</v>
      </c>
      <c r="H50" s="7">
        <v>1</v>
      </c>
      <c r="I50" s="11">
        <v>0</v>
      </c>
      <c r="J50" s="24" t="s">
        <v>105</v>
      </c>
      <c r="K50" s="402" t="s">
        <v>676</v>
      </c>
      <c r="L50" s="450">
        <v>0</v>
      </c>
    </row>
    <row r="52" spans="1:12" x14ac:dyDescent="0.25">
      <c r="A52" s="322">
        <v>8.8170000000000002</v>
      </c>
      <c r="B52" s="316" t="s">
        <v>735</v>
      </c>
      <c r="C52" s="316"/>
      <c r="D52" s="316"/>
      <c r="E52" s="318" t="s">
        <v>296</v>
      </c>
      <c r="F52" s="318" t="s">
        <v>297</v>
      </c>
      <c r="G52" s="319" t="s">
        <v>298</v>
      </c>
      <c r="H52" s="318" t="s">
        <v>74</v>
      </c>
      <c r="I52" s="318" t="s">
        <v>299</v>
      </c>
      <c r="J52" s="318" t="s">
        <v>300</v>
      </c>
      <c r="K52" s="318" t="s">
        <v>235</v>
      </c>
      <c r="L52" s="320" t="s">
        <v>11</v>
      </c>
    </row>
    <row r="53" spans="1:1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x14ac:dyDescent="0.25">
      <c r="A54" s="5"/>
      <c r="C54" s="5"/>
      <c r="D54" s="19"/>
      <c r="E54" s="19"/>
      <c r="F54" s="19"/>
      <c r="G54" s="19"/>
      <c r="H54" s="5"/>
      <c r="I54" s="19"/>
      <c r="J54" s="19"/>
      <c r="K54" s="26" t="s">
        <v>11</v>
      </c>
      <c r="L54" s="261">
        <v>0</v>
      </c>
    </row>
    <row r="55" spans="1:12" x14ac:dyDescent="0.25">
      <c r="A55" s="5"/>
      <c r="B55" s="10" t="s">
        <v>490</v>
      </c>
      <c r="C55" s="5"/>
      <c r="D55" s="19"/>
      <c r="E55" s="19"/>
      <c r="F55" s="19"/>
      <c r="G55" s="19"/>
      <c r="H55" s="5"/>
      <c r="I55" s="528" t="s">
        <v>745</v>
      </c>
      <c r="J55" s="528" t="s">
        <v>745</v>
      </c>
      <c r="K55" s="5"/>
      <c r="L55" s="261"/>
    </row>
    <row r="56" spans="1:12" x14ac:dyDescent="0.25">
      <c r="A56" s="5"/>
      <c r="B56" s="34" t="s">
        <v>700</v>
      </c>
      <c r="C56" s="5"/>
      <c r="D56" s="19"/>
      <c r="E56" s="19" t="s">
        <v>744</v>
      </c>
      <c r="F56" s="19" t="s">
        <v>711</v>
      </c>
      <c r="G56" s="19">
        <v>1</v>
      </c>
      <c r="H56" s="5" t="s">
        <v>105</v>
      </c>
      <c r="I56" s="21">
        <v>0</v>
      </c>
      <c r="J56" s="21">
        <v>0</v>
      </c>
      <c r="K56" s="21"/>
      <c r="L56" s="5"/>
    </row>
    <row r="57" spans="1:12" x14ac:dyDescent="0.25">
      <c r="A57" s="5"/>
      <c r="B57" s="34" t="s">
        <v>700</v>
      </c>
      <c r="C57" s="5"/>
      <c r="D57" s="10"/>
      <c r="E57" s="19" t="s">
        <v>744</v>
      </c>
      <c r="F57" s="19" t="s">
        <v>711</v>
      </c>
      <c r="G57" s="19">
        <v>1</v>
      </c>
      <c r="H57" s="5" t="s">
        <v>105</v>
      </c>
      <c r="I57" s="21">
        <v>0</v>
      </c>
      <c r="J57" s="21">
        <v>0</v>
      </c>
      <c r="K57" s="21"/>
      <c r="L57" s="5"/>
    </row>
    <row r="58" spans="1:12" x14ac:dyDescent="0.25">
      <c r="A58" s="5"/>
      <c r="B58" s="34" t="s">
        <v>700</v>
      </c>
      <c r="C58" s="5"/>
      <c r="D58" s="5"/>
      <c r="E58" s="19" t="s">
        <v>744</v>
      </c>
      <c r="F58" s="19" t="s">
        <v>711</v>
      </c>
      <c r="G58" s="19">
        <v>1</v>
      </c>
      <c r="H58" s="5" t="s">
        <v>105</v>
      </c>
      <c r="I58" s="21">
        <v>0</v>
      </c>
      <c r="J58" s="21">
        <v>0</v>
      </c>
      <c r="K58" s="21"/>
      <c r="L58" s="5"/>
    </row>
    <row r="59" spans="1:12" x14ac:dyDescent="0.25">
      <c r="A59" s="5"/>
      <c r="B59" s="34" t="s">
        <v>700</v>
      </c>
      <c r="C59" s="5"/>
      <c r="D59" s="5"/>
      <c r="E59" s="19" t="s">
        <v>744</v>
      </c>
      <c r="F59" s="19" t="s">
        <v>711</v>
      </c>
      <c r="G59" s="19">
        <v>1</v>
      </c>
      <c r="H59" s="5" t="s">
        <v>105</v>
      </c>
      <c r="I59" s="21">
        <v>0</v>
      </c>
      <c r="J59" s="21">
        <v>0</v>
      </c>
      <c r="K59" s="21"/>
      <c r="L59" s="5"/>
    </row>
    <row r="60" spans="1:12" x14ac:dyDescent="0.25">
      <c r="A60" s="5"/>
      <c r="B60" s="34" t="s">
        <v>700</v>
      </c>
      <c r="C60" s="5"/>
      <c r="D60" s="5"/>
      <c r="E60" s="19" t="s">
        <v>744</v>
      </c>
      <c r="F60" s="19" t="s">
        <v>711</v>
      </c>
      <c r="G60" s="19">
        <v>1</v>
      </c>
      <c r="H60" s="5" t="s">
        <v>105</v>
      </c>
      <c r="I60" s="21">
        <v>0</v>
      </c>
      <c r="J60" s="21">
        <v>0</v>
      </c>
      <c r="K60" s="21"/>
      <c r="L60" s="5"/>
    </row>
    <row r="61" spans="1:12" x14ac:dyDescent="0.25">
      <c r="A61" s="5"/>
      <c r="B61" s="34" t="s">
        <v>700</v>
      </c>
      <c r="C61" s="5"/>
      <c r="D61" s="5"/>
      <c r="E61" s="19" t="s">
        <v>744</v>
      </c>
      <c r="F61" s="19" t="s">
        <v>711</v>
      </c>
      <c r="G61" s="19">
        <v>1</v>
      </c>
      <c r="H61" s="5" t="s">
        <v>105</v>
      </c>
      <c r="I61" s="21">
        <v>0</v>
      </c>
      <c r="J61" s="21">
        <v>0</v>
      </c>
      <c r="K61" s="21"/>
      <c r="L61" s="5"/>
    </row>
    <row r="62" spans="1:12" x14ac:dyDescent="0.25">
      <c r="A62" s="5"/>
      <c r="B62" s="34" t="s">
        <v>700</v>
      </c>
      <c r="C62" s="5"/>
      <c r="D62" s="5"/>
      <c r="E62" s="19" t="s">
        <v>744</v>
      </c>
      <c r="F62" s="19" t="s">
        <v>711</v>
      </c>
      <c r="G62" s="19">
        <v>1</v>
      </c>
      <c r="H62" s="5" t="s">
        <v>105</v>
      </c>
      <c r="I62" s="21">
        <v>0</v>
      </c>
      <c r="J62" s="21">
        <v>0</v>
      </c>
      <c r="K62" s="21"/>
      <c r="L62" s="5"/>
    </row>
    <row r="63" spans="1:12" x14ac:dyDescent="0.25">
      <c r="A63" s="5"/>
      <c r="B63" s="34" t="s">
        <v>700</v>
      </c>
      <c r="C63" s="5"/>
      <c r="D63" s="19"/>
      <c r="E63" s="19" t="s">
        <v>744</v>
      </c>
      <c r="F63" s="19" t="s">
        <v>711</v>
      </c>
      <c r="G63" s="19">
        <v>1</v>
      </c>
      <c r="H63" s="5" t="s">
        <v>105</v>
      </c>
      <c r="I63" s="21">
        <v>0</v>
      </c>
      <c r="J63" s="21">
        <v>0</v>
      </c>
      <c r="K63" s="21"/>
      <c r="L63" s="5"/>
    </row>
    <row r="64" spans="1:12" x14ac:dyDescent="0.25">
      <c r="A64" s="5"/>
      <c r="B64" s="5"/>
      <c r="C64" s="5"/>
      <c r="D64" s="5"/>
      <c r="E64" s="19"/>
      <c r="F64" s="21"/>
      <c r="G64" s="19"/>
      <c r="H64" s="5"/>
      <c r="J64" s="21"/>
      <c r="K64" s="21"/>
      <c r="L64" s="5"/>
    </row>
    <row r="65" spans="1:13" x14ac:dyDescent="0.25">
      <c r="A65" s="5"/>
      <c r="B65" s="10" t="s">
        <v>491</v>
      </c>
      <c r="C65" s="5"/>
      <c r="D65" s="5"/>
      <c r="E65" s="19"/>
      <c r="F65" s="21"/>
      <c r="G65" s="19"/>
      <c r="H65" s="5"/>
      <c r="J65" s="21"/>
      <c r="K65" s="21"/>
      <c r="L65" s="5"/>
    </row>
    <row r="66" spans="1:13" x14ac:dyDescent="0.25">
      <c r="A66" s="5"/>
      <c r="B66" s="34" t="s">
        <v>700</v>
      </c>
      <c r="C66" s="5"/>
      <c r="D66" s="5"/>
      <c r="E66" s="19" t="s">
        <v>744</v>
      </c>
      <c r="F66" s="54" t="s">
        <v>711</v>
      </c>
      <c r="G66" s="19">
        <v>1</v>
      </c>
      <c r="H66" s="5" t="s">
        <v>105</v>
      </c>
      <c r="I66" s="21">
        <v>0</v>
      </c>
      <c r="J66" s="21">
        <v>0</v>
      </c>
      <c r="K66" s="21"/>
      <c r="L66" s="5"/>
    </row>
    <row r="67" spans="1:13" x14ac:dyDescent="0.25">
      <c r="A67" s="5"/>
      <c r="B67" s="34" t="s">
        <v>700</v>
      </c>
      <c r="C67" s="5"/>
      <c r="D67" s="5"/>
      <c r="E67" s="19" t="s">
        <v>744</v>
      </c>
      <c r="F67" s="54" t="s">
        <v>711</v>
      </c>
      <c r="G67" s="19">
        <v>1</v>
      </c>
      <c r="H67" s="5" t="s">
        <v>105</v>
      </c>
      <c r="I67" s="21">
        <v>0</v>
      </c>
      <c r="J67" s="21">
        <v>0</v>
      </c>
      <c r="K67" s="21"/>
      <c r="L67" s="5"/>
      <c r="M67" s="5"/>
    </row>
    <row r="68" spans="1:13" x14ac:dyDescent="0.25">
      <c r="A68" s="5"/>
      <c r="B68" s="34" t="s">
        <v>700</v>
      </c>
      <c r="C68" s="5"/>
      <c r="D68" s="5"/>
      <c r="E68" s="19" t="s">
        <v>744</v>
      </c>
      <c r="F68" s="54" t="s">
        <v>711</v>
      </c>
      <c r="G68" s="19">
        <v>1</v>
      </c>
      <c r="H68" s="5" t="s">
        <v>105</v>
      </c>
      <c r="I68" s="21">
        <v>0</v>
      </c>
      <c r="J68" s="21">
        <v>0</v>
      </c>
      <c r="K68" s="21"/>
      <c r="L68" s="5"/>
      <c r="M68" s="5"/>
    </row>
    <row r="69" spans="1:13" x14ac:dyDescent="0.25">
      <c r="A69" s="5"/>
      <c r="B69" s="34" t="s">
        <v>700</v>
      </c>
      <c r="C69" s="5"/>
      <c r="D69" s="5"/>
      <c r="E69" s="19" t="s">
        <v>744</v>
      </c>
      <c r="F69" s="54" t="s">
        <v>711</v>
      </c>
      <c r="G69" s="19">
        <v>1</v>
      </c>
      <c r="H69" s="5" t="s">
        <v>105</v>
      </c>
      <c r="I69" s="21">
        <v>0</v>
      </c>
      <c r="J69" s="21">
        <v>0</v>
      </c>
      <c r="K69" s="21"/>
      <c r="L69" s="5"/>
      <c r="M69" s="5"/>
    </row>
    <row r="70" spans="1:13" x14ac:dyDescent="0.25">
      <c r="A70" s="5"/>
      <c r="B70" s="418" t="s">
        <v>700</v>
      </c>
      <c r="C70" s="280"/>
      <c r="D70" s="280"/>
      <c r="E70" s="405" t="s">
        <v>744</v>
      </c>
      <c r="F70" s="410" t="s">
        <v>711</v>
      </c>
      <c r="G70" s="405">
        <v>1</v>
      </c>
      <c r="H70" s="280" t="s">
        <v>105</v>
      </c>
      <c r="I70" s="416">
        <v>0</v>
      </c>
      <c r="J70" s="416">
        <v>0</v>
      </c>
      <c r="K70" s="21"/>
      <c r="L70" s="5"/>
      <c r="M70" s="5"/>
    </row>
    <row r="71" spans="1:13" x14ac:dyDescent="0.25">
      <c r="A71" s="5"/>
      <c r="B71" s="34"/>
      <c r="C71" s="5"/>
      <c r="D71" s="5"/>
      <c r="E71" s="19"/>
      <c r="F71" s="54"/>
      <c r="G71" s="19"/>
      <c r="H71" s="34" t="s">
        <v>747</v>
      </c>
      <c r="I71" s="21">
        <f>SUM(I56:I70)</f>
        <v>0</v>
      </c>
      <c r="J71" s="21">
        <f>SUM(J56:J70)</f>
        <v>0</v>
      </c>
      <c r="K71" s="21"/>
      <c r="L71" s="5"/>
      <c r="M71" s="5"/>
    </row>
    <row r="72" spans="1:13" x14ac:dyDescent="0.25">
      <c r="A72" s="5"/>
      <c r="B72" s="5"/>
      <c r="C72" s="5"/>
      <c r="D72" s="5"/>
      <c r="E72" s="19"/>
      <c r="F72" s="21"/>
      <c r="G72" s="21"/>
      <c r="H72" s="34" t="s">
        <v>712</v>
      </c>
      <c r="I72" s="21">
        <v>0</v>
      </c>
      <c r="J72" s="21">
        <v>0</v>
      </c>
      <c r="L72" s="5"/>
      <c r="M72" s="5"/>
    </row>
    <row r="73" spans="1:13" x14ac:dyDescent="0.25">
      <c r="A73" s="5"/>
      <c r="B73" s="5"/>
      <c r="C73" s="5"/>
      <c r="D73" s="5"/>
      <c r="E73" s="19"/>
      <c r="F73" s="21"/>
      <c r="G73" s="21"/>
      <c r="H73" s="418" t="s">
        <v>746</v>
      </c>
      <c r="I73" s="416">
        <v>0</v>
      </c>
      <c r="J73" s="416">
        <v>0</v>
      </c>
      <c r="L73" s="5"/>
      <c r="M73" s="5"/>
    </row>
    <row r="74" spans="1:13" x14ac:dyDescent="0.25">
      <c r="A74" s="5"/>
      <c r="B74" s="5"/>
      <c r="C74" s="5"/>
      <c r="D74" s="5"/>
      <c r="E74" s="5"/>
      <c r="F74" s="5"/>
      <c r="G74" s="5"/>
      <c r="H74" s="26" t="s">
        <v>11</v>
      </c>
      <c r="I74" s="20">
        <f>SUM(I71:I73)</f>
        <v>0</v>
      </c>
      <c r="J74" s="20">
        <f>SUM(J71:J73)</f>
        <v>0</v>
      </c>
      <c r="K74" s="5"/>
      <c r="L74" s="5"/>
      <c r="M74" s="5"/>
    </row>
    <row r="75" spans="1:13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x14ac:dyDescent="0.25">
      <c r="A76" s="5"/>
      <c r="B76" s="5"/>
      <c r="C76" s="5"/>
      <c r="D76" s="5"/>
      <c r="E76" s="5"/>
      <c r="F76" s="5"/>
      <c r="G76" s="5"/>
      <c r="H76" s="375"/>
      <c r="I76" s="19"/>
      <c r="J76" s="19"/>
      <c r="K76" s="375"/>
      <c r="L76" s="375"/>
      <c r="M76" s="375"/>
    </row>
    <row r="77" spans="1:13" x14ac:dyDescent="0.25">
      <c r="A77" s="5"/>
      <c r="B77" s="19"/>
      <c r="C77" s="19"/>
      <c r="D77" s="19"/>
      <c r="E77" s="19"/>
      <c r="F77" s="19"/>
      <c r="G77" s="19"/>
      <c r="H77" s="5"/>
      <c r="I77" s="5"/>
      <c r="J77" s="5"/>
      <c r="K77" s="5"/>
      <c r="L77" s="5"/>
      <c r="M77" s="5"/>
    </row>
    <row r="78" spans="1:13" x14ac:dyDescent="0.25">
      <c r="A78" s="5"/>
      <c r="B78" s="5"/>
      <c r="C78" s="5"/>
      <c r="D78" s="5"/>
      <c r="E78" s="5"/>
      <c r="F78" s="5"/>
      <c r="G78" s="5"/>
      <c r="H78" s="19"/>
      <c r="I78" s="19"/>
      <c r="J78" s="19"/>
      <c r="K78" s="378"/>
      <c r="L78" s="19"/>
      <c r="M78" s="19"/>
    </row>
    <row r="79" spans="1:13" x14ac:dyDescent="0.25">
      <c r="A79" s="5"/>
      <c r="B79" s="19"/>
      <c r="C79" s="19"/>
      <c r="D79" s="19"/>
      <c r="E79" s="19"/>
      <c r="F79" s="19"/>
      <c r="G79" s="381"/>
      <c r="H79" s="19"/>
      <c r="I79" s="19"/>
      <c r="J79" s="19"/>
      <c r="K79" s="378"/>
      <c r="L79" s="19"/>
      <c r="M79" s="19"/>
    </row>
    <row r="80" spans="1:13" x14ac:dyDescent="0.25">
      <c r="A80" s="5"/>
      <c r="B80" s="19"/>
      <c r="C80" s="19"/>
      <c r="D80" s="19"/>
      <c r="E80" s="19"/>
      <c r="F80" s="19"/>
      <c r="G80" s="381"/>
      <c r="H80" s="19"/>
      <c r="I80" s="19"/>
      <c r="J80" s="19"/>
      <c r="K80" s="378"/>
      <c r="L80" s="19"/>
      <c r="M80" s="19"/>
    </row>
    <row r="81" spans="1:13" x14ac:dyDescent="0.25">
      <c r="A81" s="5"/>
      <c r="B81" s="19"/>
      <c r="C81" s="19"/>
      <c r="D81" s="19"/>
      <c r="E81" s="19"/>
      <c r="F81" s="19"/>
      <c r="G81" s="381"/>
      <c r="H81" s="19"/>
      <c r="I81" s="19"/>
      <c r="J81" s="19"/>
      <c r="K81" s="378"/>
      <c r="L81" s="19"/>
      <c r="M81" s="19"/>
    </row>
    <row r="82" spans="1:13" x14ac:dyDescent="0.25">
      <c r="A82" s="5"/>
      <c r="B82" s="19"/>
      <c r="C82" s="19"/>
      <c r="D82" s="19"/>
      <c r="E82" s="19"/>
      <c r="F82" s="19"/>
      <c r="G82" s="381"/>
      <c r="H82" s="19"/>
      <c r="I82" s="19"/>
      <c r="J82" s="19"/>
      <c r="K82" s="378"/>
      <c r="L82" s="19"/>
      <c r="M82" s="19"/>
    </row>
    <row r="83" spans="1:13" x14ac:dyDescent="0.25">
      <c r="A83" s="5"/>
      <c r="B83" s="19"/>
      <c r="C83" s="19"/>
      <c r="D83" s="19"/>
      <c r="E83" s="19"/>
      <c r="F83" s="19"/>
      <c r="G83" s="381"/>
      <c r="H83" s="19"/>
      <c r="I83" s="19"/>
      <c r="J83" s="19"/>
      <c r="K83" s="378"/>
      <c r="L83" s="19"/>
      <c r="M83" s="19"/>
    </row>
    <row r="84" spans="1:13" x14ac:dyDescent="0.25">
      <c r="A84" s="5"/>
      <c r="B84" s="19"/>
      <c r="C84" s="19"/>
      <c r="D84" s="19"/>
      <c r="E84" s="19"/>
      <c r="F84" s="19"/>
      <c r="G84" s="381"/>
      <c r="H84" s="19"/>
      <c r="I84" s="19"/>
      <c r="J84" s="19"/>
      <c r="K84" s="378"/>
      <c r="L84" s="19"/>
      <c r="M84" s="19"/>
    </row>
    <row r="85" spans="1:13" x14ac:dyDescent="0.25">
      <c r="A85" s="5"/>
      <c r="B85" s="19"/>
      <c r="C85" s="19"/>
      <c r="D85" s="19"/>
      <c r="E85" s="19"/>
      <c r="F85" s="19"/>
      <c r="G85" s="381"/>
      <c r="H85" s="19"/>
      <c r="I85" s="19"/>
      <c r="J85" s="19"/>
      <c r="K85" s="378"/>
      <c r="L85" s="19"/>
      <c r="M85" s="19"/>
    </row>
    <row r="86" spans="1:13" x14ac:dyDescent="0.25">
      <c r="A86" s="5"/>
      <c r="B86" s="19"/>
      <c r="C86" s="19"/>
      <c r="D86" s="19"/>
      <c r="E86" s="19"/>
      <c r="F86" s="19"/>
      <c r="G86" s="381"/>
      <c r="H86" s="19"/>
      <c r="I86" s="19"/>
      <c r="J86" s="19"/>
      <c r="K86" s="378"/>
      <c r="L86" s="19"/>
      <c r="M86" s="19"/>
    </row>
    <row r="87" spans="1:13" x14ac:dyDescent="0.25">
      <c r="A87" s="5"/>
      <c r="B87" s="19"/>
      <c r="C87" s="19"/>
      <c r="D87" s="19"/>
      <c r="E87" s="19"/>
      <c r="F87" s="19"/>
      <c r="G87" s="381"/>
      <c r="H87" s="19"/>
      <c r="I87" s="19"/>
      <c r="J87" s="19"/>
      <c r="K87" s="378"/>
      <c r="L87" s="19"/>
      <c r="M87" s="19"/>
    </row>
    <row r="88" spans="1:13" x14ac:dyDescent="0.25">
      <c r="A88" s="5"/>
      <c r="B88" s="19"/>
      <c r="C88" s="19"/>
      <c r="D88" s="19"/>
      <c r="E88" s="19"/>
      <c r="F88" s="10"/>
      <c r="G88" s="5"/>
      <c r="H88" s="10"/>
      <c r="I88" s="10"/>
      <c r="J88" s="10"/>
      <c r="K88" s="26"/>
      <c r="L88" s="261"/>
      <c r="M88" s="19"/>
    </row>
    <row r="89" spans="1:13" x14ac:dyDescent="0.25">
      <c r="A89" s="5"/>
      <c r="B89" s="19"/>
      <c r="C89" s="19"/>
      <c r="D89" s="19"/>
      <c r="E89" s="19"/>
      <c r="F89" s="19"/>
      <c r="G89" s="19"/>
      <c r="H89" s="7"/>
      <c r="I89" s="11"/>
      <c r="J89" s="24"/>
      <c r="K89" s="402"/>
      <c r="L89" s="450"/>
      <c r="M89" s="19"/>
    </row>
    <row r="90" spans="1:13" x14ac:dyDescent="0.25">
      <c r="A90" s="5"/>
      <c r="B90" s="19"/>
      <c r="C90" s="19"/>
      <c r="D90" s="19"/>
      <c r="E90" s="19"/>
      <c r="F90" s="19"/>
      <c r="G90" s="19"/>
      <c r="H90" s="7"/>
      <c r="I90" s="11"/>
      <c r="J90" s="24"/>
      <c r="K90" s="402"/>
      <c r="L90" s="450"/>
      <c r="M90" s="19"/>
    </row>
    <row r="91" spans="1:13" x14ac:dyDescent="0.25">
      <c r="A91" s="5"/>
      <c r="B91" s="19"/>
      <c r="C91" s="19"/>
      <c r="D91" s="19"/>
      <c r="E91" s="19"/>
      <c r="F91" s="19"/>
      <c r="G91" s="381"/>
      <c r="H91" s="19"/>
      <c r="I91" s="19"/>
      <c r="J91" s="19"/>
      <c r="K91" s="378"/>
      <c r="L91" s="19"/>
      <c r="M91" s="19"/>
    </row>
    <row r="92" spans="1:13" x14ac:dyDescent="0.25">
      <c r="A92" s="5"/>
      <c r="B92" s="19"/>
      <c r="C92" s="19"/>
      <c r="D92" s="19"/>
      <c r="E92" s="19"/>
      <c r="F92" s="19"/>
      <c r="G92" s="381"/>
      <c r="H92" s="19"/>
      <c r="I92" s="19"/>
      <c r="J92" s="19"/>
      <c r="K92" s="378"/>
      <c r="L92" s="19"/>
      <c r="M92" s="19"/>
    </row>
    <row r="93" spans="1:13" x14ac:dyDescent="0.25">
      <c r="A93" s="5"/>
      <c r="B93" s="19"/>
      <c r="C93" s="19"/>
      <c r="D93" s="19"/>
      <c r="E93" s="19"/>
      <c r="F93" s="19"/>
      <c r="G93" s="381"/>
      <c r="H93" s="19"/>
      <c r="I93" s="19"/>
      <c r="J93" s="19"/>
      <c r="K93" s="378"/>
      <c r="L93" s="19"/>
      <c r="M93" s="19"/>
    </row>
    <row r="94" spans="1:13" x14ac:dyDescent="0.25">
      <c r="A94" s="5"/>
      <c r="B94" s="52"/>
      <c r="C94" s="19"/>
      <c r="D94" s="19"/>
      <c r="E94" s="19"/>
      <c r="F94" s="19"/>
      <c r="G94" s="381"/>
      <c r="H94" s="19"/>
      <c r="I94" s="19"/>
      <c r="J94" s="19"/>
      <c r="K94" s="378"/>
      <c r="L94" s="19"/>
      <c r="M94" s="19"/>
    </row>
    <row r="95" spans="1:13" x14ac:dyDescent="0.25">
      <c r="A95" s="5"/>
      <c r="B95" s="52"/>
      <c r="C95" s="19"/>
      <c r="D95" s="19"/>
      <c r="E95" s="19"/>
      <c r="F95" s="19"/>
      <c r="G95" s="381"/>
      <c r="H95" s="19"/>
      <c r="I95" s="19"/>
      <c r="J95" s="19"/>
      <c r="K95" s="378"/>
      <c r="L95" s="19"/>
      <c r="M95" s="19"/>
    </row>
    <row r="96" spans="1:13" x14ac:dyDescent="0.25">
      <c r="A96" s="5"/>
      <c r="B96" s="52"/>
      <c r="C96" s="19"/>
      <c r="D96" s="19"/>
      <c r="E96" s="19"/>
      <c r="F96" s="19"/>
      <c r="G96" s="377"/>
      <c r="H96" s="19"/>
      <c r="I96" s="19"/>
      <c r="J96" s="19"/>
      <c r="K96" s="382"/>
      <c r="L96" s="19"/>
      <c r="M96" s="19"/>
    </row>
    <row r="97" spans="1:13" x14ac:dyDescent="0.25">
      <c r="A97" s="5"/>
      <c r="B97" s="27"/>
      <c r="C97" s="383"/>
      <c r="D97" s="19"/>
      <c r="E97" s="383"/>
      <c r="F97" s="19"/>
      <c r="G97" s="384"/>
      <c r="H97" s="19"/>
      <c r="I97" s="19"/>
      <c r="J97" s="19"/>
      <c r="K97" s="378"/>
      <c r="L97" s="19"/>
      <c r="M97" s="19"/>
    </row>
    <row r="98" spans="1:13" x14ac:dyDescent="0.25">
      <c r="A98" s="5"/>
      <c r="B98" s="19"/>
      <c r="C98" s="19"/>
      <c r="D98" s="19"/>
      <c r="E98" s="19"/>
      <c r="F98" s="19"/>
      <c r="G98" s="381"/>
      <c r="H98" s="19"/>
      <c r="I98" s="19"/>
      <c r="J98" s="19"/>
      <c r="K98" s="378"/>
      <c r="L98" s="19"/>
      <c r="M98" s="19"/>
    </row>
    <row r="99" spans="1:13" x14ac:dyDescent="0.25">
      <c r="A99" s="5"/>
      <c r="B99" s="19"/>
      <c r="C99" s="19"/>
      <c r="D99" s="19"/>
      <c r="E99" s="19"/>
      <c r="F99" s="19"/>
      <c r="G99" s="381"/>
      <c r="H99" s="19"/>
      <c r="I99" s="19"/>
      <c r="J99" s="19"/>
      <c r="K99" s="378"/>
      <c r="L99" s="19"/>
      <c r="M99" s="19"/>
    </row>
    <row r="100" spans="1:13" x14ac:dyDescent="0.25">
      <c r="A100" s="5"/>
      <c r="B100" s="19"/>
      <c r="C100" s="19"/>
      <c r="D100" s="19"/>
      <c r="E100" s="19"/>
      <c r="F100" s="19"/>
      <c r="G100" s="381"/>
      <c r="H100" s="19"/>
      <c r="I100" s="19"/>
      <c r="J100" s="19"/>
      <c r="K100" s="378"/>
      <c r="L100" s="19"/>
      <c r="M100" s="19"/>
    </row>
    <row r="101" spans="1:13" x14ac:dyDescent="0.25">
      <c r="A101" s="5"/>
      <c r="B101" s="19"/>
      <c r="C101" s="19"/>
      <c r="D101" s="19"/>
      <c r="E101" s="19"/>
      <c r="F101" s="19"/>
      <c r="G101" s="381"/>
      <c r="H101" s="19"/>
      <c r="I101" s="19"/>
      <c r="J101" s="19"/>
      <c r="K101" s="378"/>
      <c r="L101" s="19"/>
      <c r="M101" s="19"/>
    </row>
    <row r="102" spans="1:13" x14ac:dyDescent="0.25">
      <c r="A102" s="5"/>
      <c r="B102" s="19"/>
      <c r="C102" s="19"/>
      <c r="D102" s="19"/>
      <c r="E102" s="19"/>
      <c r="F102" s="19"/>
      <c r="G102" s="381"/>
      <c r="H102" s="19"/>
      <c r="I102" s="19"/>
      <c r="J102" s="19"/>
      <c r="K102" s="382"/>
      <c r="L102" s="19"/>
      <c r="M102" s="19"/>
    </row>
    <row r="103" spans="1:13" x14ac:dyDescent="0.25">
      <c r="A103" s="5"/>
      <c r="B103" s="27"/>
      <c r="C103" s="383"/>
      <c r="D103" s="19"/>
      <c r="E103" s="383"/>
      <c r="F103" s="19"/>
      <c r="G103" s="381"/>
      <c r="H103" s="19"/>
      <c r="I103" s="19"/>
      <c r="J103" s="19"/>
      <c r="K103" s="378"/>
      <c r="L103" s="19"/>
      <c r="M103" s="19"/>
    </row>
    <row r="104" spans="1:13" x14ac:dyDescent="0.25">
      <c r="A104" s="5"/>
      <c r="B104" s="19"/>
      <c r="C104" s="19"/>
      <c r="D104" s="19"/>
      <c r="E104" s="19"/>
      <c r="F104" s="19"/>
      <c r="G104" s="381"/>
      <c r="H104" s="19"/>
      <c r="I104" s="19"/>
      <c r="J104" s="19"/>
      <c r="K104" s="378"/>
      <c r="L104" s="19"/>
      <c r="M104" s="19"/>
    </row>
    <row r="105" spans="1:13" x14ac:dyDescent="0.25">
      <c r="A105" s="5"/>
      <c r="B105" s="19"/>
      <c r="C105" s="19"/>
      <c r="D105" s="19"/>
      <c r="E105" s="19"/>
      <c r="F105" s="19"/>
      <c r="G105" s="381"/>
      <c r="H105" s="19"/>
      <c r="I105" s="19"/>
      <c r="J105" s="19"/>
      <c r="K105" s="378"/>
      <c r="L105" s="19"/>
      <c r="M105" s="19"/>
    </row>
    <row r="106" spans="1:13" x14ac:dyDescent="0.25">
      <c r="A106" s="5"/>
      <c r="B106" s="19"/>
      <c r="C106" s="19"/>
      <c r="D106" s="19"/>
      <c r="E106" s="19"/>
      <c r="F106" s="19"/>
      <c r="G106" s="381"/>
      <c r="H106" s="19"/>
      <c r="I106" s="19"/>
      <c r="J106" s="19"/>
      <c r="K106" s="378"/>
      <c r="L106" s="19"/>
      <c r="M106" s="19"/>
    </row>
    <row r="107" spans="1:13" x14ac:dyDescent="0.25">
      <c r="A107" s="5"/>
      <c r="B107" s="19"/>
      <c r="C107" s="19"/>
      <c r="D107" s="19"/>
      <c r="E107" s="19"/>
      <c r="F107" s="19"/>
      <c r="G107" s="381"/>
      <c r="H107" s="19"/>
      <c r="I107" s="19"/>
      <c r="J107" s="19"/>
      <c r="K107" s="378"/>
      <c r="L107" s="19"/>
      <c r="M107" s="19"/>
    </row>
    <row r="108" spans="1:13" x14ac:dyDescent="0.25">
      <c r="A108" s="5"/>
      <c r="B108" s="19"/>
      <c r="C108" s="19"/>
      <c r="D108" s="19"/>
      <c r="E108" s="19"/>
      <c r="F108" s="19"/>
      <c r="G108" s="381"/>
      <c r="H108" s="19"/>
      <c r="I108" s="19"/>
      <c r="J108" s="19"/>
      <c r="K108" s="382"/>
      <c r="L108" s="19"/>
      <c r="M108" s="19"/>
    </row>
    <row r="109" spans="1:13" x14ac:dyDescent="0.25">
      <c r="A109" s="5"/>
      <c r="B109" s="27"/>
      <c r="C109" s="383"/>
      <c r="D109" s="19"/>
      <c r="E109" s="383"/>
      <c r="F109" s="19"/>
      <c r="G109" s="381"/>
      <c r="H109" s="19"/>
      <c r="I109" s="19"/>
      <c r="J109" s="19"/>
      <c r="K109" s="378"/>
      <c r="L109" s="19"/>
      <c r="M109" s="19"/>
    </row>
    <row r="110" spans="1:13" x14ac:dyDescent="0.25">
      <c r="A110" s="5"/>
      <c r="B110" s="45"/>
      <c r="C110" s="19"/>
      <c r="D110" s="19"/>
      <c r="E110" s="19"/>
      <c r="F110" s="19"/>
      <c r="G110" s="381"/>
      <c r="H110" s="19"/>
      <c r="I110" s="19"/>
      <c r="J110" s="19"/>
      <c r="K110" s="378"/>
      <c r="L110" s="19"/>
      <c r="M110" s="19"/>
    </row>
    <row r="111" spans="1:13" x14ac:dyDescent="0.25">
      <c r="A111" s="5"/>
      <c r="B111" s="19"/>
      <c r="C111" s="19"/>
      <c r="D111" s="19"/>
      <c r="E111" s="19"/>
      <c r="F111" s="19"/>
      <c r="G111" s="381"/>
      <c r="H111" s="19"/>
      <c r="I111" s="19"/>
      <c r="J111" s="19"/>
      <c r="K111" s="378"/>
      <c r="L111" s="19"/>
      <c r="M111" s="19"/>
    </row>
    <row r="112" spans="1:13" x14ac:dyDescent="0.25">
      <c r="A112" s="5"/>
      <c r="B112" s="19"/>
      <c r="C112" s="19"/>
      <c r="D112" s="19"/>
      <c r="E112" s="19"/>
      <c r="F112" s="19"/>
      <c r="G112" s="381"/>
      <c r="H112" s="19"/>
      <c r="I112" s="19"/>
      <c r="J112" s="19"/>
      <c r="K112" s="378"/>
      <c r="L112" s="19"/>
      <c r="M112" s="19"/>
    </row>
    <row r="113" spans="1:13" x14ac:dyDescent="0.25">
      <c r="A113" s="5"/>
      <c r="B113" s="19"/>
      <c r="C113" s="19"/>
      <c r="D113" s="19"/>
      <c r="E113" s="19"/>
      <c r="F113" s="19"/>
      <c r="G113" s="381"/>
      <c r="H113" s="19"/>
      <c r="I113" s="19"/>
      <c r="J113" s="19"/>
      <c r="K113" s="378"/>
      <c r="L113" s="19"/>
      <c r="M113" s="19"/>
    </row>
    <row r="114" spans="1:13" x14ac:dyDescent="0.25">
      <c r="A114" s="5"/>
      <c r="B114" s="19"/>
      <c r="C114" s="19"/>
      <c r="D114" s="19"/>
      <c r="E114" s="19"/>
      <c r="F114" s="19"/>
      <c r="G114" s="381"/>
      <c r="H114" s="19"/>
      <c r="I114" s="19"/>
      <c r="J114" s="19"/>
      <c r="K114" s="378"/>
      <c r="L114" s="19"/>
      <c r="M114" s="19"/>
    </row>
    <row r="115" spans="1:13" x14ac:dyDescent="0.25">
      <c r="A115" s="5"/>
      <c r="B115" s="19"/>
      <c r="C115" s="19"/>
      <c r="D115" s="19"/>
      <c r="E115" s="19"/>
      <c r="F115" s="19"/>
      <c r="G115" s="381"/>
      <c r="H115" s="19"/>
      <c r="I115" s="19"/>
      <c r="J115" s="19"/>
      <c r="K115" s="378"/>
      <c r="L115" s="19"/>
      <c r="M115" s="19"/>
    </row>
    <row r="116" spans="1:13" x14ac:dyDescent="0.25">
      <c r="A116" s="5"/>
      <c r="B116" s="19"/>
      <c r="C116" s="19"/>
      <c r="D116" s="19"/>
      <c r="E116" s="19"/>
      <c r="F116" s="19"/>
      <c r="G116" s="381"/>
      <c r="H116" s="19"/>
      <c r="I116" s="19"/>
      <c r="J116" s="19"/>
      <c r="K116" s="378"/>
      <c r="L116" s="19"/>
      <c r="M116" s="19"/>
    </row>
    <row r="117" spans="1:13" x14ac:dyDescent="0.25">
      <c r="A117" s="5"/>
      <c r="B117" s="19"/>
      <c r="C117" s="19"/>
      <c r="D117" s="19"/>
      <c r="E117" s="19"/>
      <c r="F117" s="19"/>
      <c r="G117" s="381"/>
      <c r="H117" s="19"/>
      <c r="I117" s="19"/>
      <c r="J117" s="19"/>
      <c r="K117" s="378"/>
      <c r="L117" s="19"/>
      <c r="M117" s="19"/>
    </row>
    <row r="118" spans="1:13" s="161" customFormat="1" x14ac:dyDescent="0.25">
      <c r="A118" s="19"/>
      <c r="B118" s="19"/>
      <c r="C118" s="19"/>
      <c r="D118" s="19"/>
      <c r="E118" s="19"/>
      <c r="F118" s="19"/>
      <c r="G118" s="381"/>
      <c r="H118" s="19"/>
      <c r="I118" s="19"/>
      <c r="J118" s="19"/>
      <c r="K118" s="19"/>
      <c r="L118" s="19"/>
      <c r="M118" s="19"/>
    </row>
    <row r="119" spans="1:13" x14ac:dyDescent="0.25">
      <c r="A119" s="5"/>
      <c r="B119" s="19"/>
      <c r="C119" s="19"/>
      <c r="D119" s="19"/>
      <c r="E119" s="19"/>
      <c r="F119" s="19"/>
      <c r="G119" s="19"/>
      <c r="H119" s="5"/>
      <c r="I119" s="5"/>
      <c r="J119" s="5"/>
      <c r="K119" s="5"/>
      <c r="L119" s="34"/>
      <c r="M119" s="5"/>
    </row>
    <row r="120" spans="1:13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34"/>
      <c r="M120" s="5"/>
    </row>
    <row r="121" spans="1:13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34"/>
      <c r="M121" s="5"/>
    </row>
    <row r="122" spans="1:13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34"/>
      <c r="M122" s="5"/>
    </row>
  </sheetData>
  <mergeCells count="2">
    <mergeCell ref="A2:B2"/>
    <mergeCell ref="H2:I2"/>
  </mergeCells>
  <phoneticPr fontId="6" type="noConversion"/>
  <printOptions gridLines="1"/>
  <pageMargins left="0.45" right="0.45" top="0.75" bottom="0.75" header="0.3" footer="0.3"/>
  <pageSetup orientation="landscape" r:id="rId1"/>
  <ignoredErrors>
    <ignoredError sqref="A3:A6 A7:A10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  <pageSetUpPr fitToPage="1"/>
  </sheetPr>
  <dimension ref="A1:L414"/>
  <sheetViews>
    <sheetView topLeftCell="A130" zoomScaleNormal="100" workbookViewId="0">
      <selection activeCell="B81" sqref="B81"/>
    </sheetView>
  </sheetViews>
  <sheetFormatPr defaultColWidth="9.140625" defaultRowHeight="13.5" x14ac:dyDescent="0.25"/>
  <cols>
    <col min="1" max="1" width="8" style="112" customWidth="1"/>
    <col min="2" max="2" width="50.42578125" style="112" customWidth="1"/>
    <col min="3" max="3" width="3" style="112" customWidth="1"/>
    <col min="4" max="4" width="24.85546875" style="112" customWidth="1"/>
    <col min="5" max="5" width="9.7109375" style="112" customWidth="1"/>
    <col min="6" max="6" width="17.85546875" style="112" customWidth="1"/>
    <col min="7" max="7" width="5" style="112" customWidth="1"/>
    <col min="8" max="8" width="11.28515625" style="112" customWidth="1"/>
    <col min="9" max="9" width="11.28515625" style="112" bestFit="1" customWidth="1"/>
    <col min="10" max="10" width="7.42578125" style="112" customWidth="1"/>
    <col min="11" max="11" width="14.140625" style="112" customWidth="1"/>
    <col min="12" max="12" width="13.8554687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26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SUM(J3:J13)</f>
        <v>123901.54999999999</v>
      </c>
      <c r="K2" s="221"/>
      <c r="L2" s="234"/>
    </row>
    <row r="3" spans="1:12" ht="16.5" x14ac:dyDescent="0.3">
      <c r="A3" s="341" t="s">
        <v>597</v>
      </c>
      <c r="B3" s="223" t="s">
        <v>60</v>
      </c>
      <c r="C3" s="224"/>
      <c r="D3" s="225"/>
      <c r="E3" s="224"/>
      <c r="F3" s="224"/>
      <c r="G3" s="224">
        <v>1000</v>
      </c>
      <c r="H3" s="224">
        <f>L19</f>
        <v>38500</v>
      </c>
      <c r="I3" s="224"/>
      <c r="J3" s="224">
        <f>SUM(D3:H3)</f>
        <v>39500</v>
      </c>
      <c r="K3" s="226"/>
      <c r="L3" s="235"/>
    </row>
    <row r="4" spans="1:12" ht="16.5" x14ac:dyDescent="0.3">
      <c r="A4" s="341" t="s">
        <v>598</v>
      </c>
      <c r="B4" s="223" t="s">
        <v>399</v>
      </c>
      <c r="C4" s="224"/>
      <c r="D4" s="225">
        <f>L27</f>
        <v>37719</v>
      </c>
      <c r="E4" s="224"/>
      <c r="F4" s="224"/>
      <c r="G4" s="224"/>
      <c r="H4" s="224"/>
      <c r="I4" s="224"/>
      <c r="J4" s="224">
        <f t="shared" ref="J4:J13" si="0">SUM(D4:H4)</f>
        <v>37719</v>
      </c>
      <c r="K4" s="226"/>
      <c r="L4" s="235"/>
    </row>
    <row r="5" spans="1:12" ht="16.5" x14ac:dyDescent="0.3">
      <c r="A5" s="341" t="s">
        <v>599</v>
      </c>
      <c r="B5" s="223" t="s">
        <v>400</v>
      </c>
      <c r="C5" s="224"/>
      <c r="D5" s="225">
        <f>L73</f>
        <v>2200</v>
      </c>
      <c r="E5" s="224"/>
      <c r="F5" s="224"/>
      <c r="G5" s="224"/>
      <c r="H5" s="224"/>
      <c r="I5" s="224"/>
      <c r="J5" s="224">
        <f t="shared" si="0"/>
        <v>2200</v>
      </c>
      <c r="K5" s="226"/>
      <c r="L5" s="235"/>
    </row>
    <row r="6" spans="1:12" ht="16.5" x14ac:dyDescent="0.3">
      <c r="A6" s="341" t="s">
        <v>600</v>
      </c>
      <c r="B6" s="223" t="s">
        <v>401</v>
      </c>
      <c r="C6" s="224"/>
      <c r="D6" s="225"/>
      <c r="E6" s="224"/>
      <c r="F6" s="224"/>
      <c r="G6" s="224"/>
      <c r="H6" s="224"/>
      <c r="I6" s="224"/>
      <c r="J6" s="224">
        <f t="shared" si="0"/>
        <v>0</v>
      </c>
      <c r="K6" s="226"/>
      <c r="L6" s="235"/>
    </row>
    <row r="7" spans="1:12" ht="16.5" x14ac:dyDescent="0.3">
      <c r="A7" s="341" t="s">
        <v>601</v>
      </c>
      <c r="B7" s="223" t="s">
        <v>402</v>
      </c>
      <c r="C7" s="224"/>
      <c r="D7" s="225">
        <f>L119</f>
        <v>19515</v>
      </c>
      <c r="E7" s="224"/>
      <c r="F7" s="224"/>
      <c r="G7" s="224"/>
      <c r="H7" s="224"/>
      <c r="I7" s="224"/>
      <c r="J7" s="224">
        <f t="shared" si="0"/>
        <v>19515</v>
      </c>
      <c r="K7" s="226"/>
      <c r="L7" s="235"/>
    </row>
    <row r="8" spans="1:12" ht="16.5" x14ac:dyDescent="0.3">
      <c r="A8" s="341" t="s">
        <v>602</v>
      </c>
      <c r="B8" s="223" t="s">
        <v>403</v>
      </c>
      <c r="C8" s="224"/>
      <c r="D8" s="225">
        <f>L174</f>
        <v>16848.269999999997</v>
      </c>
      <c r="E8" s="224"/>
      <c r="F8" s="224"/>
      <c r="G8" s="224"/>
      <c r="H8" s="224"/>
      <c r="I8" s="224"/>
      <c r="J8" s="224">
        <f t="shared" si="0"/>
        <v>16848.269999999997</v>
      </c>
      <c r="K8" s="226"/>
      <c r="L8" s="235"/>
    </row>
    <row r="9" spans="1:12" ht="16.5" x14ac:dyDescent="0.3">
      <c r="A9" s="341" t="s">
        <v>603</v>
      </c>
      <c r="B9" s="223" t="s">
        <v>404</v>
      </c>
      <c r="C9" s="224"/>
      <c r="D9" s="225"/>
      <c r="E9" s="224"/>
      <c r="F9" s="224"/>
      <c r="G9" s="224"/>
      <c r="H9" s="224"/>
      <c r="I9" s="224"/>
      <c r="J9" s="224">
        <f t="shared" si="0"/>
        <v>0</v>
      </c>
      <c r="K9" s="226"/>
      <c r="L9" s="235"/>
    </row>
    <row r="10" spans="1:12" ht="16.5" x14ac:dyDescent="0.3">
      <c r="A10" s="341" t="s">
        <v>604</v>
      </c>
      <c r="B10" s="223" t="s">
        <v>405</v>
      </c>
      <c r="C10" s="224"/>
      <c r="D10" s="225" t="s">
        <v>758</v>
      </c>
      <c r="E10" s="224"/>
      <c r="F10" s="224"/>
      <c r="G10" s="224"/>
      <c r="H10" s="224"/>
      <c r="I10" s="224"/>
      <c r="J10" s="224">
        <f t="shared" si="0"/>
        <v>0</v>
      </c>
      <c r="K10" s="226"/>
      <c r="L10" s="235"/>
    </row>
    <row r="11" spans="1:12" ht="16.5" x14ac:dyDescent="0.3">
      <c r="A11" s="341" t="s">
        <v>605</v>
      </c>
      <c r="B11" s="223" t="s">
        <v>406</v>
      </c>
      <c r="C11" s="262"/>
      <c r="D11" s="532">
        <f>L211</f>
        <v>8119.28</v>
      </c>
      <c r="E11" s="263"/>
      <c r="F11" s="264"/>
      <c r="G11" s="262"/>
      <c r="H11" s="262"/>
      <c r="I11" s="262"/>
      <c r="J11" s="224">
        <f t="shared" si="0"/>
        <v>8119.28</v>
      </c>
      <c r="K11" s="262"/>
      <c r="L11" s="265"/>
    </row>
    <row r="12" spans="1:12" ht="16.5" x14ac:dyDescent="0.3">
      <c r="A12" s="341" t="s">
        <v>606</v>
      </c>
      <c r="B12" s="223" t="s">
        <v>517</v>
      </c>
      <c r="C12" s="262"/>
      <c r="D12" s="262"/>
      <c r="E12" s="263"/>
      <c r="F12" s="264"/>
      <c r="G12" s="262"/>
      <c r="H12" s="262"/>
      <c r="I12" s="262"/>
      <c r="J12" s="224">
        <f t="shared" si="0"/>
        <v>0</v>
      </c>
      <c r="K12" s="262"/>
      <c r="L12" s="265"/>
    </row>
    <row r="13" spans="1:12" ht="17.25" thickBot="1" x14ac:dyDescent="0.35">
      <c r="A13" s="342" t="s">
        <v>607</v>
      </c>
      <c r="B13" s="237" t="s">
        <v>27</v>
      </c>
      <c r="C13" s="266"/>
      <c r="D13" s="266"/>
      <c r="E13" s="266"/>
      <c r="F13" s="266"/>
      <c r="G13" s="266"/>
      <c r="H13" s="266"/>
      <c r="I13" s="266"/>
      <c r="J13" s="238">
        <f t="shared" si="0"/>
        <v>0</v>
      </c>
      <c r="K13" s="266"/>
      <c r="L13" s="269"/>
    </row>
    <row r="14" spans="1:12" ht="16.5" x14ac:dyDescent="0.3">
      <c r="A14" s="88"/>
      <c r="B14" s="62"/>
    </row>
    <row r="15" spans="1:12" ht="38.25" customHeight="1" x14ac:dyDescent="0.25">
      <c r="A15" s="270" t="s">
        <v>16</v>
      </c>
      <c r="B15" s="218" t="s">
        <v>26</v>
      </c>
      <c r="C15" s="271"/>
      <c r="D15" s="219" t="s">
        <v>277</v>
      </c>
      <c r="E15" s="219" t="s">
        <v>337</v>
      </c>
      <c r="F15" s="219" t="s">
        <v>342</v>
      </c>
      <c r="G15" s="219" t="s">
        <v>298</v>
      </c>
      <c r="H15" s="219" t="s">
        <v>74</v>
      </c>
      <c r="I15" s="219" t="s">
        <v>299</v>
      </c>
      <c r="J15" s="219" t="s">
        <v>300</v>
      </c>
      <c r="K15" s="219" t="s">
        <v>318</v>
      </c>
      <c r="L15" s="220" t="s">
        <v>11</v>
      </c>
    </row>
    <row r="16" spans="1:12" ht="4.5" customHeight="1" x14ac:dyDescent="0.25">
      <c r="A16" s="286"/>
      <c r="B16" s="287"/>
      <c r="C16" s="285"/>
      <c r="D16" s="288"/>
      <c r="E16" s="288"/>
      <c r="F16" s="288"/>
      <c r="G16" s="288"/>
      <c r="H16" s="288"/>
      <c r="I16" s="288"/>
      <c r="J16" s="288"/>
      <c r="K16" s="288"/>
      <c r="L16" s="289"/>
    </row>
    <row r="17" spans="1:12" ht="51.75" x14ac:dyDescent="0.25">
      <c r="A17" s="324">
        <v>9.1999999999999993</v>
      </c>
      <c r="B17" s="316" t="s">
        <v>60</v>
      </c>
      <c r="C17" s="323"/>
      <c r="D17" s="326" t="s">
        <v>277</v>
      </c>
      <c r="E17" s="318" t="s">
        <v>296</v>
      </c>
      <c r="F17" s="318" t="s">
        <v>297</v>
      </c>
      <c r="G17" s="319" t="s">
        <v>298</v>
      </c>
      <c r="H17" s="318" t="s">
        <v>74</v>
      </c>
      <c r="I17" s="318" t="s">
        <v>299</v>
      </c>
      <c r="J17" s="318" t="s">
        <v>300</v>
      </c>
      <c r="K17" s="318" t="s">
        <v>235</v>
      </c>
      <c r="L17" s="320" t="s">
        <v>301</v>
      </c>
    </row>
    <row r="18" spans="1:12" x14ac:dyDescent="0.25">
      <c r="A18" s="19"/>
      <c r="B18" s="5"/>
      <c r="C18" s="5"/>
      <c r="D18" s="45"/>
      <c r="E18" s="43"/>
      <c r="F18" s="43"/>
      <c r="G18" s="36"/>
      <c r="H18" s="43"/>
      <c r="I18" s="43"/>
      <c r="J18" s="43"/>
      <c r="K18" s="43"/>
      <c r="L18" s="260"/>
    </row>
    <row r="19" spans="1:12" x14ac:dyDescent="0.25">
      <c r="A19" s="19"/>
      <c r="B19" s="5"/>
      <c r="C19" s="5"/>
      <c r="D19" s="45"/>
      <c r="E19" s="43"/>
      <c r="F19" s="43"/>
      <c r="G19" s="36"/>
      <c r="H19" s="43"/>
      <c r="I19" s="43"/>
      <c r="J19" s="43"/>
      <c r="K19" s="49" t="s">
        <v>11</v>
      </c>
      <c r="L19" s="245">
        <f>SUM(L20:L21)</f>
        <v>38500</v>
      </c>
    </row>
    <row r="20" spans="1:12" x14ac:dyDescent="0.25">
      <c r="A20" s="19"/>
      <c r="B20" s="5"/>
      <c r="C20" s="5"/>
      <c r="D20" s="45"/>
      <c r="E20" s="43"/>
      <c r="F20" s="43"/>
      <c r="G20" s="36"/>
      <c r="H20" s="43"/>
      <c r="I20" s="43"/>
      <c r="J20" s="43"/>
      <c r="K20" s="441" t="s">
        <v>124</v>
      </c>
      <c r="L20" s="462">
        <v>0</v>
      </c>
    </row>
    <row r="21" spans="1:12" x14ac:dyDescent="0.25">
      <c r="A21" s="19"/>
      <c r="B21" s="5"/>
      <c r="C21" s="5"/>
      <c r="D21" s="45"/>
      <c r="E21" s="43"/>
      <c r="F21" s="19" t="s">
        <v>106</v>
      </c>
      <c r="G21" s="19" t="s">
        <v>776</v>
      </c>
      <c r="H21" s="7">
        <v>1</v>
      </c>
      <c r="I21" s="11">
        <v>38500</v>
      </c>
      <c r="J21" s="24" t="s">
        <v>105</v>
      </c>
      <c r="K21" s="441" t="s">
        <v>106</v>
      </c>
      <c r="L21" s="462">
        <f>I21</f>
        <v>38500</v>
      </c>
    </row>
    <row r="22" spans="1:12" x14ac:dyDescent="0.25">
      <c r="A22" s="386"/>
      <c r="B22" s="387"/>
      <c r="C22" s="5"/>
      <c r="D22" s="386"/>
      <c r="F22" s="19" t="s">
        <v>106</v>
      </c>
      <c r="G22" s="19" t="s">
        <v>682</v>
      </c>
      <c r="H22" s="7">
        <v>0</v>
      </c>
      <c r="I22" s="11">
        <v>34046</v>
      </c>
      <c r="J22" s="24" t="s">
        <v>105</v>
      </c>
      <c r="K22" s="23"/>
      <c r="L22" s="461"/>
    </row>
    <row r="23" spans="1:12" x14ac:dyDescent="0.25">
      <c r="A23" s="386"/>
      <c r="B23" s="387"/>
      <c r="C23" s="5"/>
      <c r="E23" s="386"/>
      <c r="F23" s="386" t="s">
        <v>124</v>
      </c>
      <c r="G23" s="386" t="s">
        <v>125</v>
      </c>
      <c r="H23" s="387">
        <v>0</v>
      </c>
      <c r="I23" s="23">
        <v>50</v>
      </c>
      <c r="J23" s="23" t="s">
        <v>184</v>
      </c>
      <c r="K23" s="23">
        <f>H23*I23</f>
        <v>0</v>
      </c>
      <c r="L23" s="387"/>
    </row>
    <row r="24" spans="1:12" x14ac:dyDescent="0.25">
      <c r="A24" s="386"/>
      <c r="B24" s="387"/>
      <c r="C24" s="5"/>
      <c r="D24" s="386"/>
      <c r="E24" s="386"/>
      <c r="F24" s="386"/>
      <c r="G24" s="386"/>
      <c r="H24" s="387"/>
      <c r="I24" s="23"/>
      <c r="J24" s="387"/>
      <c r="K24" s="23"/>
      <c r="L24" s="387"/>
    </row>
    <row r="25" spans="1:12" ht="51.75" x14ac:dyDescent="0.25">
      <c r="A25" s="324">
        <v>9.36</v>
      </c>
      <c r="B25" s="316" t="s">
        <v>399</v>
      </c>
      <c r="C25" s="323"/>
      <c r="D25" s="326" t="s">
        <v>277</v>
      </c>
      <c r="E25" s="318" t="s">
        <v>296</v>
      </c>
      <c r="F25" s="318" t="s">
        <v>297</v>
      </c>
      <c r="G25" s="319" t="s">
        <v>298</v>
      </c>
      <c r="H25" s="318" t="s">
        <v>74</v>
      </c>
      <c r="I25" s="318" t="s">
        <v>299</v>
      </c>
      <c r="J25" s="318" t="s">
        <v>300</v>
      </c>
      <c r="K25" s="318" t="s">
        <v>310</v>
      </c>
      <c r="L25" s="320" t="s">
        <v>11</v>
      </c>
    </row>
    <row r="26" spans="1:12" x14ac:dyDescent="0.25">
      <c r="A26" s="386"/>
      <c r="B26" s="387"/>
      <c r="C26" s="5"/>
      <c r="D26" s="387"/>
      <c r="E26" s="387"/>
      <c r="F26" s="387"/>
      <c r="G26" s="387"/>
      <c r="H26" s="387"/>
      <c r="I26" s="387"/>
      <c r="J26" s="387"/>
    </row>
    <row r="27" spans="1:12" x14ac:dyDescent="0.25">
      <c r="A27" s="386"/>
      <c r="B27" s="387"/>
      <c r="C27" s="5"/>
      <c r="D27" s="387"/>
      <c r="E27" s="387"/>
      <c r="F27" s="387"/>
      <c r="G27" s="387"/>
      <c r="H27" s="387"/>
      <c r="I27" s="387"/>
      <c r="J27" s="387"/>
      <c r="K27" s="2" t="s">
        <v>11</v>
      </c>
      <c r="L27" s="3">
        <f>L29+L35+L41+L47+L53+L59+L65</f>
        <v>37719</v>
      </c>
    </row>
    <row r="28" spans="1:12" x14ac:dyDescent="0.25">
      <c r="A28" s="386"/>
      <c r="B28" s="387"/>
      <c r="C28" s="5"/>
      <c r="D28" s="387"/>
      <c r="E28" s="387"/>
      <c r="F28" s="387"/>
      <c r="G28" s="387"/>
      <c r="H28" s="387"/>
      <c r="I28" s="387"/>
      <c r="J28" s="387"/>
      <c r="K28" s="2"/>
      <c r="L28" s="3"/>
    </row>
    <row r="29" spans="1:12" x14ac:dyDescent="0.25">
      <c r="A29" s="386"/>
      <c r="B29" s="533" t="s">
        <v>791</v>
      </c>
      <c r="C29" s="323"/>
      <c r="D29" s="388"/>
      <c r="E29" s="388"/>
      <c r="F29" s="388"/>
      <c r="G29" s="388"/>
      <c r="H29" s="388"/>
      <c r="I29" s="388"/>
      <c r="J29" s="388"/>
      <c r="K29" s="389"/>
      <c r="L29" s="390">
        <f>SUM(K30:K33)</f>
        <v>15725</v>
      </c>
    </row>
    <row r="30" spans="1:12" x14ac:dyDescent="0.25">
      <c r="A30" s="386"/>
      <c r="B30" s="387" t="s">
        <v>792</v>
      </c>
      <c r="C30" s="5"/>
      <c r="D30" s="279" t="s">
        <v>126</v>
      </c>
      <c r="E30" s="386"/>
      <c r="F30" s="386" t="s">
        <v>306</v>
      </c>
      <c r="G30" s="387"/>
      <c r="H30" s="387">
        <v>575</v>
      </c>
      <c r="I30" s="28">
        <v>7</v>
      </c>
      <c r="J30" s="387" t="s">
        <v>75</v>
      </c>
      <c r="K30" s="374">
        <f t="shared" ref="K30:K33" si="1">H30*I30</f>
        <v>4025</v>
      </c>
      <c r="L30" s="387"/>
    </row>
    <row r="31" spans="1:12" x14ac:dyDescent="0.25">
      <c r="A31" s="386"/>
      <c r="B31" s="387"/>
      <c r="C31" s="5"/>
      <c r="D31" s="279" t="s">
        <v>714</v>
      </c>
      <c r="E31" s="386"/>
      <c r="F31" s="386" t="s">
        <v>306</v>
      </c>
      <c r="G31" s="387"/>
      <c r="H31" s="387">
        <v>575</v>
      </c>
      <c r="I31" s="23">
        <v>20</v>
      </c>
      <c r="J31" s="387" t="s">
        <v>75</v>
      </c>
      <c r="K31" s="374">
        <f t="shared" si="1"/>
        <v>11500</v>
      </c>
      <c r="L31" s="387"/>
    </row>
    <row r="32" spans="1:12" x14ac:dyDescent="0.25">
      <c r="A32" s="386"/>
      <c r="B32" s="387"/>
      <c r="C32" s="5"/>
      <c r="D32" s="279" t="s">
        <v>164</v>
      </c>
      <c r="E32" s="387"/>
      <c r="F32" s="386" t="s">
        <v>306</v>
      </c>
      <c r="G32" s="387"/>
      <c r="H32" s="387">
        <v>1</v>
      </c>
      <c r="I32" s="23">
        <v>200</v>
      </c>
      <c r="J32" s="387" t="s">
        <v>82</v>
      </c>
      <c r="K32" s="374">
        <f t="shared" si="1"/>
        <v>200</v>
      </c>
      <c r="L32" s="387"/>
    </row>
    <row r="33" spans="1:12" x14ac:dyDescent="0.25">
      <c r="A33" s="386"/>
      <c r="B33" s="387"/>
      <c r="C33" s="5"/>
      <c r="D33" s="279" t="s">
        <v>128</v>
      </c>
      <c r="E33" s="387"/>
      <c r="F33" s="386" t="s">
        <v>306</v>
      </c>
      <c r="G33" s="387"/>
      <c r="H33" s="387">
        <v>0</v>
      </c>
      <c r="I33" s="23">
        <v>1.5</v>
      </c>
      <c r="J33" s="387" t="s">
        <v>75</v>
      </c>
      <c r="K33" s="374">
        <f t="shared" si="1"/>
        <v>0</v>
      </c>
      <c r="L33" s="387"/>
    </row>
    <row r="34" spans="1:12" x14ac:dyDescent="0.25">
      <c r="A34" s="386"/>
      <c r="B34" s="387"/>
      <c r="C34" s="5"/>
      <c r="D34" s="387"/>
      <c r="E34" s="387"/>
      <c r="F34" s="387"/>
      <c r="G34" s="387"/>
      <c r="H34" s="387"/>
      <c r="I34" s="387"/>
      <c r="J34" s="387"/>
      <c r="K34" s="387"/>
      <c r="L34" s="387"/>
    </row>
    <row r="35" spans="1:12" x14ac:dyDescent="0.25">
      <c r="A35" s="386"/>
      <c r="B35" s="533" t="s">
        <v>793</v>
      </c>
      <c r="C35" s="323"/>
      <c r="D35" s="388"/>
      <c r="E35" s="388"/>
      <c r="F35" s="388"/>
      <c r="G35" s="388"/>
      <c r="H35" s="388"/>
      <c r="I35" s="388"/>
      <c r="J35" s="388"/>
      <c r="K35" s="389"/>
      <c r="L35" s="390">
        <f>SUM(K36:K39)</f>
        <v>5180</v>
      </c>
    </row>
    <row r="36" spans="1:12" x14ac:dyDescent="0.25">
      <c r="A36" s="386"/>
      <c r="B36" s="387" t="s">
        <v>794</v>
      </c>
      <c r="C36" s="5"/>
      <c r="D36" s="279" t="s">
        <v>126</v>
      </c>
      <c r="E36" s="386"/>
      <c r="F36" s="386" t="s">
        <v>306</v>
      </c>
      <c r="G36" s="387"/>
      <c r="H36" s="387">
        <v>190</v>
      </c>
      <c r="I36" s="28">
        <v>7</v>
      </c>
      <c r="J36" s="387" t="s">
        <v>75</v>
      </c>
      <c r="K36" s="374">
        <f t="shared" ref="K36:K39" si="2">H36*I36</f>
        <v>1330</v>
      </c>
      <c r="L36" s="387"/>
    </row>
    <row r="37" spans="1:12" x14ac:dyDescent="0.25">
      <c r="A37" s="386"/>
      <c r="B37" s="387"/>
      <c r="C37" s="5"/>
      <c r="D37" s="279" t="s">
        <v>714</v>
      </c>
      <c r="E37" s="386"/>
      <c r="F37" s="386" t="s">
        <v>306</v>
      </c>
      <c r="G37" s="387"/>
      <c r="H37" s="387">
        <v>190</v>
      </c>
      <c r="I37" s="23">
        <v>20</v>
      </c>
      <c r="J37" s="387" t="s">
        <v>75</v>
      </c>
      <c r="K37" s="374">
        <f t="shared" si="2"/>
        <v>3800</v>
      </c>
      <c r="L37" s="387"/>
    </row>
    <row r="38" spans="1:12" x14ac:dyDescent="0.25">
      <c r="A38" s="386"/>
      <c r="B38" s="387"/>
      <c r="C38" s="5"/>
      <c r="D38" s="279" t="s">
        <v>164</v>
      </c>
      <c r="E38" s="386"/>
      <c r="F38" s="386" t="s">
        <v>306</v>
      </c>
      <c r="G38" s="387"/>
      <c r="H38" s="387">
        <v>1</v>
      </c>
      <c r="I38" s="23">
        <v>50</v>
      </c>
      <c r="J38" s="387" t="s">
        <v>78</v>
      </c>
      <c r="K38" s="374">
        <f t="shared" si="2"/>
        <v>50</v>
      </c>
      <c r="L38" s="387"/>
    </row>
    <row r="39" spans="1:12" x14ac:dyDescent="0.25">
      <c r="A39" s="386"/>
      <c r="B39" s="387"/>
      <c r="C39" s="5"/>
      <c r="D39" s="279" t="s">
        <v>128</v>
      </c>
      <c r="E39" s="387"/>
      <c r="F39" s="386" t="s">
        <v>306</v>
      </c>
      <c r="G39" s="387"/>
      <c r="H39" s="387">
        <v>0</v>
      </c>
      <c r="I39" s="23">
        <v>0</v>
      </c>
      <c r="J39" s="387" t="s">
        <v>75</v>
      </c>
      <c r="K39" s="374">
        <f t="shared" si="2"/>
        <v>0</v>
      </c>
      <c r="L39" s="387"/>
    </row>
    <row r="40" spans="1:12" x14ac:dyDescent="0.25">
      <c r="A40" s="38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x14ac:dyDescent="0.25">
      <c r="A41" s="386"/>
      <c r="B41" s="533" t="s">
        <v>795</v>
      </c>
      <c r="C41" s="323"/>
      <c r="D41" s="323"/>
      <c r="E41" s="323"/>
      <c r="F41" s="323"/>
      <c r="G41" s="323"/>
      <c r="H41" s="323"/>
      <c r="I41" s="323"/>
      <c r="J41" s="323"/>
      <c r="K41" s="392"/>
      <c r="L41" s="393">
        <f>SUM(K42:K45)</f>
        <v>9280</v>
      </c>
    </row>
    <row r="42" spans="1:12" x14ac:dyDescent="0.25">
      <c r="A42" s="386"/>
      <c r="B42" s="5" t="s">
        <v>796</v>
      </c>
      <c r="C42" s="5"/>
      <c r="D42" s="279" t="s">
        <v>126</v>
      </c>
      <c r="E42" s="386"/>
      <c r="F42" s="386" t="s">
        <v>306</v>
      </c>
      <c r="G42" s="5"/>
      <c r="H42" s="5">
        <v>340</v>
      </c>
      <c r="I42" s="28">
        <v>7</v>
      </c>
      <c r="J42" s="5" t="s">
        <v>75</v>
      </c>
      <c r="K42" s="374">
        <f t="shared" ref="K42:K45" si="3">H42*I42</f>
        <v>2380</v>
      </c>
      <c r="L42" s="5"/>
    </row>
    <row r="43" spans="1:12" x14ac:dyDescent="0.25">
      <c r="A43" s="386"/>
      <c r="B43" s="5"/>
      <c r="C43" s="5"/>
      <c r="D43" s="279" t="s">
        <v>714</v>
      </c>
      <c r="E43" s="387"/>
      <c r="F43" s="386" t="s">
        <v>306</v>
      </c>
      <c r="G43" s="5"/>
      <c r="H43" s="5">
        <v>340</v>
      </c>
      <c r="I43" s="23">
        <v>20</v>
      </c>
      <c r="J43" s="5" t="s">
        <v>75</v>
      </c>
      <c r="K43" s="374">
        <f t="shared" si="3"/>
        <v>6800</v>
      </c>
      <c r="L43" s="5"/>
    </row>
    <row r="44" spans="1:12" x14ac:dyDescent="0.25">
      <c r="A44" s="386"/>
      <c r="B44" s="5"/>
      <c r="C44" s="5"/>
      <c r="D44" s="279" t="s">
        <v>164</v>
      </c>
      <c r="E44" s="387"/>
      <c r="F44" s="386" t="s">
        <v>306</v>
      </c>
      <c r="G44" s="5"/>
      <c r="H44" s="5">
        <v>1</v>
      </c>
      <c r="I44" s="23">
        <v>100</v>
      </c>
      <c r="J44" s="5" t="s">
        <v>78</v>
      </c>
      <c r="K44" s="374">
        <f t="shared" si="3"/>
        <v>100</v>
      </c>
      <c r="L44" s="5"/>
    </row>
    <row r="45" spans="1:12" x14ac:dyDescent="0.25">
      <c r="A45" s="386"/>
      <c r="B45" s="5"/>
      <c r="C45" s="5"/>
      <c r="D45" s="279" t="s">
        <v>128</v>
      </c>
      <c r="E45" s="387"/>
      <c r="F45" s="386" t="s">
        <v>306</v>
      </c>
      <c r="G45" s="5"/>
      <c r="H45" s="5">
        <v>0</v>
      </c>
      <c r="I45" s="23">
        <v>1.5</v>
      </c>
      <c r="J45" s="5" t="s">
        <v>75</v>
      </c>
      <c r="K45" s="374">
        <f t="shared" si="3"/>
        <v>0</v>
      </c>
      <c r="L45" s="5"/>
    </row>
    <row r="46" spans="1:12" x14ac:dyDescent="0.25">
      <c r="A46" s="38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x14ac:dyDescent="0.25">
      <c r="A47" s="386"/>
      <c r="B47" s="533" t="s">
        <v>797</v>
      </c>
      <c r="C47" s="323"/>
      <c r="D47" s="323"/>
      <c r="E47" s="323"/>
      <c r="F47" s="323"/>
      <c r="G47" s="323"/>
      <c r="H47" s="323"/>
      <c r="I47" s="323"/>
      <c r="J47" s="323"/>
      <c r="K47" s="323"/>
      <c r="L47" s="393">
        <f>SUM(K48:K51)</f>
        <v>1046</v>
      </c>
    </row>
    <row r="48" spans="1:12" x14ac:dyDescent="0.25">
      <c r="A48" s="386"/>
      <c r="B48" s="5" t="s">
        <v>798</v>
      </c>
      <c r="C48" s="5"/>
      <c r="D48" s="279" t="s">
        <v>126</v>
      </c>
      <c r="E48" s="386"/>
      <c r="F48" s="386" t="s">
        <v>306</v>
      </c>
      <c r="G48" s="5"/>
      <c r="H48" s="5">
        <v>38</v>
      </c>
      <c r="I48" s="28">
        <v>7</v>
      </c>
      <c r="J48" s="5" t="s">
        <v>75</v>
      </c>
      <c r="K48" s="374">
        <f t="shared" ref="K48:K51" si="4">H48*I48</f>
        <v>266</v>
      </c>
      <c r="L48" s="5"/>
    </row>
    <row r="49" spans="1:12" x14ac:dyDescent="0.25">
      <c r="A49" s="386"/>
      <c r="B49" s="5"/>
      <c r="C49" s="5"/>
      <c r="D49" s="279" t="s">
        <v>714</v>
      </c>
      <c r="E49" s="387"/>
      <c r="F49" s="386" t="s">
        <v>306</v>
      </c>
      <c r="G49" s="5"/>
      <c r="H49" s="5">
        <v>38</v>
      </c>
      <c r="I49" s="12">
        <v>20</v>
      </c>
      <c r="J49" s="5" t="s">
        <v>75</v>
      </c>
      <c r="K49" s="374">
        <f t="shared" si="4"/>
        <v>760</v>
      </c>
      <c r="L49" s="5"/>
    </row>
    <row r="50" spans="1:12" x14ac:dyDescent="0.25">
      <c r="A50" s="386"/>
      <c r="B50" s="5"/>
      <c r="C50" s="5"/>
      <c r="D50" s="279" t="s">
        <v>164</v>
      </c>
      <c r="E50" s="387"/>
      <c r="F50" s="386" t="s">
        <v>306</v>
      </c>
      <c r="G50" s="5"/>
      <c r="H50" s="5">
        <v>1</v>
      </c>
      <c r="I50" s="12">
        <v>20</v>
      </c>
      <c r="J50" s="5" t="s">
        <v>78</v>
      </c>
      <c r="K50" s="374">
        <f t="shared" si="4"/>
        <v>20</v>
      </c>
      <c r="L50" s="5"/>
    </row>
    <row r="51" spans="1:12" x14ac:dyDescent="0.25">
      <c r="A51" s="386"/>
      <c r="B51" s="5"/>
      <c r="C51" s="5"/>
      <c r="D51" s="279" t="s">
        <v>128</v>
      </c>
      <c r="E51" s="387"/>
      <c r="F51" s="386" t="s">
        <v>306</v>
      </c>
      <c r="G51" s="5"/>
      <c r="H51" s="5">
        <v>0</v>
      </c>
      <c r="I51" s="12">
        <v>1.5</v>
      </c>
      <c r="J51" s="5" t="s">
        <v>75</v>
      </c>
      <c r="K51" s="374">
        <f t="shared" si="4"/>
        <v>0</v>
      </c>
      <c r="L51" s="5"/>
    </row>
    <row r="52" spans="1:12" x14ac:dyDescent="0.25">
      <c r="A52" s="386"/>
      <c r="B52" s="5"/>
      <c r="C52" s="5"/>
      <c r="D52" s="279"/>
      <c r="E52" s="387"/>
      <c r="F52" s="387"/>
      <c r="G52" s="5"/>
      <c r="H52" s="5"/>
      <c r="I52" s="12"/>
      <c r="J52" s="5"/>
      <c r="K52" s="374"/>
      <c r="L52" s="5"/>
    </row>
    <row r="53" spans="1:12" x14ac:dyDescent="0.25">
      <c r="A53" s="386"/>
      <c r="B53" s="533" t="s">
        <v>799</v>
      </c>
      <c r="C53" s="323"/>
      <c r="D53" s="323"/>
      <c r="E53" s="323"/>
      <c r="F53" s="323"/>
      <c r="G53" s="323"/>
      <c r="H53" s="323"/>
      <c r="I53" s="323"/>
      <c r="J53" s="323"/>
      <c r="K53" s="323"/>
      <c r="L53" s="393">
        <f>SUM(K54:K57)</f>
        <v>2390</v>
      </c>
    </row>
    <row r="54" spans="1:12" x14ac:dyDescent="0.25">
      <c r="A54" s="386"/>
      <c r="B54" s="5" t="s">
        <v>800</v>
      </c>
      <c r="C54" s="5"/>
      <c r="D54" s="279" t="s">
        <v>126</v>
      </c>
      <c r="E54" s="386"/>
      <c r="F54" s="386" t="s">
        <v>306</v>
      </c>
      <c r="G54" s="5"/>
      <c r="H54" s="5">
        <v>90</v>
      </c>
      <c r="I54" s="28">
        <v>7</v>
      </c>
      <c r="J54" s="5" t="s">
        <v>75</v>
      </c>
      <c r="K54" s="374">
        <f t="shared" ref="K54:K57" si="5">H54*I54</f>
        <v>630</v>
      </c>
      <c r="L54" s="5"/>
    </row>
    <row r="55" spans="1:12" x14ac:dyDescent="0.25">
      <c r="A55" s="386"/>
      <c r="B55" s="5"/>
      <c r="C55" s="5"/>
      <c r="D55" s="279" t="s">
        <v>714</v>
      </c>
      <c r="E55" s="387"/>
      <c r="F55" s="386" t="s">
        <v>306</v>
      </c>
      <c r="G55" s="5"/>
      <c r="H55" s="5">
        <v>90</v>
      </c>
      <c r="I55" s="12">
        <v>19</v>
      </c>
      <c r="J55" s="5" t="s">
        <v>75</v>
      </c>
      <c r="K55" s="374">
        <f t="shared" si="5"/>
        <v>1710</v>
      </c>
      <c r="L55" s="5"/>
    </row>
    <row r="56" spans="1:12" x14ac:dyDescent="0.25">
      <c r="A56" s="386"/>
      <c r="B56" s="5"/>
      <c r="C56" s="5"/>
      <c r="D56" s="279" t="s">
        <v>164</v>
      </c>
      <c r="E56" s="387"/>
      <c r="F56" s="386" t="s">
        <v>306</v>
      </c>
      <c r="G56" s="5"/>
      <c r="H56" s="5">
        <v>1</v>
      </c>
      <c r="I56" s="12">
        <v>50</v>
      </c>
      <c r="J56" s="5" t="s">
        <v>78</v>
      </c>
      <c r="K56" s="374">
        <f t="shared" si="5"/>
        <v>50</v>
      </c>
      <c r="L56" s="5"/>
    </row>
    <row r="57" spans="1:12" x14ac:dyDescent="0.25">
      <c r="A57" s="386"/>
      <c r="B57" s="5"/>
      <c r="C57" s="5"/>
      <c r="D57" s="279" t="s">
        <v>128</v>
      </c>
      <c r="E57" s="387"/>
      <c r="F57" s="386" t="s">
        <v>306</v>
      </c>
      <c r="G57" s="5"/>
      <c r="H57" s="5">
        <v>0</v>
      </c>
      <c r="I57" s="12">
        <v>1.5</v>
      </c>
      <c r="J57" s="5" t="s">
        <v>75</v>
      </c>
      <c r="K57" s="374">
        <f t="shared" si="5"/>
        <v>0</v>
      </c>
      <c r="L57" s="5"/>
    </row>
    <row r="58" spans="1:12" x14ac:dyDescent="0.25">
      <c r="A58" s="386"/>
      <c r="B58" s="5"/>
      <c r="C58" s="5"/>
      <c r="D58" s="279"/>
      <c r="E58" s="387"/>
      <c r="F58" s="387"/>
      <c r="G58" s="5"/>
      <c r="H58" s="5"/>
      <c r="I58" s="12"/>
      <c r="J58" s="5"/>
      <c r="K58" s="374"/>
      <c r="L58" s="5"/>
    </row>
    <row r="59" spans="1:12" x14ac:dyDescent="0.25">
      <c r="A59" s="386"/>
      <c r="B59" s="533" t="s">
        <v>801</v>
      </c>
      <c r="C59" s="323"/>
      <c r="D59" s="323"/>
      <c r="E59" s="323"/>
      <c r="F59" s="323"/>
      <c r="G59" s="323"/>
      <c r="H59" s="323"/>
      <c r="I59" s="323"/>
      <c r="J59" s="323"/>
      <c r="K59" s="323"/>
      <c r="L59" s="393">
        <f>SUM(K60:K63)</f>
        <v>1298</v>
      </c>
    </row>
    <row r="60" spans="1:12" x14ac:dyDescent="0.25">
      <c r="A60" s="386"/>
      <c r="B60" s="5" t="s">
        <v>802</v>
      </c>
      <c r="C60" s="5"/>
      <c r="D60" s="279" t="s">
        <v>126</v>
      </c>
      <c r="E60" s="386"/>
      <c r="F60" s="386" t="s">
        <v>306</v>
      </c>
      <c r="G60" s="5"/>
      <c r="H60" s="5">
        <v>48</v>
      </c>
      <c r="I60" s="28">
        <v>7</v>
      </c>
      <c r="J60" s="5" t="s">
        <v>75</v>
      </c>
      <c r="K60" s="374">
        <f t="shared" ref="K60:K63" si="6">H60*I60</f>
        <v>336</v>
      </c>
      <c r="L60" s="5"/>
    </row>
    <row r="61" spans="1:12" x14ac:dyDescent="0.25">
      <c r="A61" s="386"/>
      <c r="B61" s="5"/>
      <c r="C61" s="5"/>
      <c r="D61" s="279" t="s">
        <v>714</v>
      </c>
      <c r="E61" s="387"/>
      <c r="F61" s="386" t="s">
        <v>306</v>
      </c>
      <c r="G61" s="5"/>
      <c r="H61" s="5">
        <v>48</v>
      </c>
      <c r="I61" s="12">
        <v>19</v>
      </c>
      <c r="J61" s="5" t="s">
        <v>75</v>
      </c>
      <c r="K61" s="374">
        <f t="shared" si="6"/>
        <v>912</v>
      </c>
      <c r="L61" s="5"/>
    </row>
    <row r="62" spans="1:12" x14ac:dyDescent="0.25">
      <c r="A62" s="386"/>
      <c r="B62" s="5"/>
      <c r="C62" s="5"/>
      <c r="D62" s="279" t="s">
        <v>164</v>
      </c>
      <c r="E62" s="387"/>
      <c r="F62" s="386" t="s">
        <v>306</v>
      </c>
      <c r="G62" s="5"/>
      <c r="H62" s="5">
        <v>1</v>
      </c>
      <c r="I62" s="12">
        <v>50</v>
      </c>
      <c r="J62" s="5" t="s">
        <v>78</v>
      </c>
      <c r="K62" s="374">
        <f t="shared" si="6"/>
        <v>50</v>
      </c>
      <c r="L62" s="5"/>
    </row>
    <row r="63" spans="1:12" x14ac:dyDescent="0.25">
      <c r="A63" s="386"/>
      <c r="B63" s="5"/>
      <c r="C63" s="5"/>
      <c r="D63" s="279" t="s">
        <v>128</v>
      </c>
      <c r="E63" s="387"/>
      <c r="F63" s="386" t="s">
        <v>306</v>
      </c>
      <c r="G63" s="5"/>
      <c r="H63" s="5">
        <v>0</v>
      </c>
      <c r="I63" s="12">
        <v>1.5</v>
      </c>
      <c r="J63" s="5" t="s">
        <v>75</v>
      </c>
      <c r="K63" s="374">
        <f t="shared" si="6"/>
        <v>0</v>
      </c>
      <c r="L63" s="5"/>
    </row>
    <row r="64" spans="1:12" x14ac:dyDescent="0.25">
      <c r="A64" s="38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386"/>
      <c r="B65" s="391"/>
      <c r="C65" s="323"/>
      <c r="D65" s="323"/>
      <c r="E65" s="323"/>
      <c r="F65" s="323"/>
      <c r="G65" s="323"/>
      <c r="H65" s="323"/>
      <c r="I65" s="323"/>
      <c r="J65" s="323"/>
      <c r="K65" s="323"/>
      <c r="L65" s="393">
        <f>SUM(K66:K69)</f>
        <v>2800</v>
      </c>
    </row>
    <row r="66" spans="1:12" x14ac:dyDescent="0.25">
      <c r="A66" s="386"/>
      <c r="B66" s="5"/>
      <c r="C66" s="5"/>
      <c r="D66" s="34" t="s">
        <v>229</v>
      </c>
      <c r="E66" s="5"/>
      <c r="F66" s="19" t="s">
        <v>306</v>
      </c>
      <c r="G66" s="5"/>
      <c r="H66" s="5">
        <v>0</v>
      </c>
      <c r="I66" s="12">
        <v>17</v>
      </c>
      <c r="J66" s="5" t="s">
        <v>75</v>
      </c>
      <c r="K66" s="374">
        <f t="shared" ref="K66:K69" si="7">H66*I66</f>
        <v>0</v>
      </c>
      <c r="L66" s="5"/>
    </row>
    <row r="67" spans="1:12" x14ac:dyDescent="0.25">
      <c r="A67" s="386"/>
      <c r="B67" s="5"/>
      <c r="C67" s="5"/>
      <c r="D67" s="34" t="s">
        <v>129</v>
      </c>
      <c r="E67" s="5"/>
      <c r="F67" s="19" t="s">
        <v>306</v>
      </c>
      <c r="G67" s="5"/>
      <c r="H67" s="5">
        <v>0</v>
      </c>
      <c r="I67" s="12">
        <v>4</v>
      </c>
      <c r="J67" s="5" t="s">
        <v>75</v>
      </c>
      <c r="K67" s="374">
        <f t="shared" si="7"/>
        <v>0</v>
      </c>
      <c r="L67" s="5"/>
    </row>
    <row r="68" spans="1:12" x14ac:dyDescent="0.25">
      <c r="A68" s="386"/>
      <c r="B68" s="5"/>
      <c r="C68" s="5"/>
      <c r="D68" s="34" t="s">
        <v>230</v>
      </c>
      <c r="E68" s="5"/>
      <c r="F68" s="19" t="s">
        <v>306</v>
      </c>
      <c r="G68" s="5"/>
      <c r="H68" s="5">
        <v>140</v>
      </c>
      <c r="I68" s="12">
        <v>20</v>
      </c>
      <c r="J68" s="5" t="s">
        <v>75</v>
      </c>
      <c r="K68" s="374">
        <f t="shared" si="7"/>
        <v>2800</v>
      </c>
      <c r="L68" s="5"/>
    </row>
    <row r="69" spans="1:12" x14ac:dyDescent="0.25">
      <c r="A69" s="386"/>
      <c r="B69" s="5"/>
      <c r="C69" s="5"/>
      <c r="D69" s="34" t="s">
        <v>231</v>
      </c>
      <c r="E69" s="5"/>
      <c r="F69" s="19" t="s">
        <v>306</v>
      </c>
      <c r="G69" s="5"/>
      <c r="H69" s="5">
        <v>0</v>
      </c>
      <c r="I69" s="12">
        <v>1.5</v>
      </c>
      <c r="J69" s="5" t="s">
        <v>75</v>
      </c>
      <c r="K69" s="374">
        <f t="shared" si="7"/>
        <v>0</v>
      </c>
      <c r="L69" s="5"/>
    </row>
    <row r="70" spans="1:12" x14ac:dyDescent="0.25">
      <c r="A70" s="386"/>
      <c r="B70" s="387"/>
      <c r="C70" s="5"/>
      <c r="D70" s="386"/>
      <c r="E70" s="386"/>
      <c r="F70" s="386"/>
      <c r="G70" s="386"/>
      <c r="H70" s="387"/>
      <c r="I70" s="23"/>
      <c r="J70" s="387"/>
      <c r="K70" s="23"/>
      <c r="L70" s="387"/>
    </row>
    <row r="71" spans="1:12" ht="51.75" x14ac:dyDescent="0.25">
      <c r="A71" s="324">
        <v>9.36</v>
      </c>
      <c r="B71" s="316" t="s">
        <v>400</v>
      </c>
      <c r="C71" s="323"/>
      <c r="D71" s="326" t="s">
        <v>277</v>
      </c>
      <c r="E71" s="318" t="s">
        <v>296</v>
      </c>
      <c r="F71" s="318" t="s">
        <v>297</v>
      </c>
      <c r="G71" s="319" t="s">
        <v>298</v>
      </c>
      <c r="H71" s="318" t="s">
        <v>74</v>
      </c>
      <c r="I71" s="318" t="s">
        <v>299</v>
      </c>
      <c r="J71" s="318" t="s">
        <v>300</v>
      </c>
      <c r="K71" s="318" t="s">
        <v>310</v>
      </c>
      <c r="L71" s="320" t="s">
        <v>11</v>
      </c>
    </row>
    <row r="72" spans="1:12" x14ac:dyDescent="0.25">
      <c r="A72" s="386"/>
      <c r="B72" s="387"/>
      <c r="C72" s="5"/>
      <c r="D72" s="386"/>
      <c r="E72" s="386"/>
      <c r="F72" s="386"/>
      <c r="G72" s="386"/>
      <c r="H72" s="387"/>
      <c r="I72" s="23"/>
      <c r="J72" s="387"/>
      <c r="K72" s="23"/>
      <c r="L72" s="387"/>
    </row>
    <row r="73" spans="1:12" x14ac:dyDescent="0.25">
      <c r="K73" s="26" t="s">
        <v>11</v>
      </c>
      <c r="L73" s="283">
        <f>L75+L82+L89+L95+L101</f>
        <v>2200</v>
      </c>
    </row>
    <row r="74" spans="1:12" x14ac:dyDescent="0.25">
      <c r="A74" s="386"/>
      <c r="B74" s="387"/>
      <c r="C74" s="5"/>
      <c r="D74" s="386"/>
      <c r="E74" s="386"/>
      <c r="F74" s="386"/>
      <c r="G74" s="386"/>
      <c r="H74" s="387"/>
      <c r="I74" s="23"/>
      <c r="J74" s="387"/>
      <c r="K74" s="23"/>
      <c r="L74" s="387"/>
    </row>
    <row r="75" spans="1:12" x14ac:dyDescent="0.25">
      <c r="A75" s="386"/>
      <c r="B75" s="533" t="s">
        <v>61</v>
      </c>
      <c r="C75" s="323"/>
      <c r="D75" s="323"/>
      <c r="E75" s="323"/>
      <c r="F75" s="323"/>
      <c r="G75" s="323"/>
      <c r="H75" s="323"/>
      <c r="I75" s="323"/>
      <c r="J75" s="323"/>
      <c r="K75" s="323"/>
      <c r="L75" s="393">
        <f>SUM(K76:K80)</f>
        <v>0</v>
      </c>
    </row>
    <row r="76" spans="1:12" x14ac:dyDescent="0.25">
      <c r="A76" s="386"/>
      <c r="B76" s="5" t="s">
        <v>803</v>
      </c>
      <c r="C76" s="5"/>
      <c r="D76" s="34" t="s">
        <v>131</v>
      </c>
      <c r="E76" s="19"/>
      <c r="F76" s="19" t="s">
        <v>306</v>
      </c>
      <c r="G76" s="5"/>
      <c r="H76" s="5">
        <v>0</v>
      </c>
      <c r="I76" s="12">
        <v>15</v>
      </c>
      <c r="J76" s="5" t="s">
        <v>75</v>
      </c>
      <c r="K76" s="374">
        <f t="shared" ref="K76:K80" si="8">H76*I76</f>
        <v>0</v>
      </c>
      <c r="L76" s="5"/>
    </row>
    <row r="77" spans="1:12" x14ac:dyDescent="0.25">
      <c r="A77" s="386"/>
      <c r="B77" s="5"/>
      <c r="C77" s="5"/>
      <c r="D77" s="34" t="s">
        <v>132</v>
      </c>
      <c r="E77" s="5"/>
      <c r="F77" s="19" t="s">
        <v>306</v>
      </c>
      <c r="G77" s="5"/>
      <c r="H77" s="5">
        <v>0</v>
      </c>
      <c r="I77" s="12">
        <v>450</v>
      </c>
      <c r="J77" s="5" t="s">
        <v>78</v>
      </c>
      <c r="K77" s="374">
        <f t="shared" si="8"/>
        <v>0</v>
      </c>
      <c r="L77" s="5"/>
    </row>
    <row r="78" spans="1:12" x14ac:dyDescent="0.25">
      <c r="A78" s="386"/>
      <c r="B78" s="539" t="s">
        <v>878</v>
      </c>
      <c r="C78" s="5"/>
      <c r="D78" s="279" t="s">
        <v>714</v>
      </c>
      <c r="E78" s="5"/>
      <c r="F78" s="19" t="s">
        <v>306</v>
      </c>
      <c r="G78" s="5"/>
      <c r="H78" s="5">
        <v>0</v>
      </c>
      <c r="I78" s="12">
        <v>35</v>
      </c>
      <c r="J78" s="5" t="s">
        <v>75</v>
      </c>
      <c r="K78" s="374">
        <f t="shared" si="8"/>
        <v>0</v>
      </c>
      <c r="L78" s="5"/>
    </row>
    <row r="79" spans="1:12" x14ac:dyDescent="0.25">
      <c r="A79" s="386"/>
      <c r="B79" s="5"/>
      <c r="C79" s="5"/>
      <c r="D79" s="34" t="s">
        <v>806</v>
      </c>
      <c r="E79" s="5"/>
      <c r="F79" s="19" t="s">
        <v>306</v>
      </c>
      <c r="G79" s="5"/>
      <c r="H79" s="5">
        <v>0</v>
      </c>
      <c r="I79" s="12">
        <v>50</v>
      </c>
      <c r="J79" s="5" t="s">
        <v>75</v>
      </c>
      <c r="K79" s="374">
        <f t="shared" si="8"/>
        <v>0</v>
      </c>
      <c r="L79" s="5"/>
    </row>
    <row r="80" spans="1:12" x14ac:dyDescent="0.25">
      <c r="A80" s="386"/>
      <c r="B80" s="5"/>
      <c r="C80" s="5"/>
      <c r="D80" s="34" t="s">
        <v>133</v>
      </c>
      <c r="E80" s="5"/>
      <c r="F80" s="19" t="s">
        <v>306</v>
      </c>
      <c r="G80" s="5"/>
      <c r="H80" s="5">
        <v>0</v>
      </c>
      <c r="I80" s="12">
        <v>1.5</v>
      </c>
      <c r="J80" s="5" t="s">
        <v>75</v>
      </c>
      <c r="K80" s="374">
        <f t="shared" si="8"/>
        <v>0</v>
      </c>
      <c r="L80" s="5"/>
    </row>
    <row r="81" spans="1:12" x14ac:dyDescent="0.25">
      <c r="A81" s="386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</row>
    <row r="82" spans="1:12" x14ac:dyDescent="0.25">
      <c r="A82" s="386"/>
      <c r="B82" s="533" t="s">
        <v>804</v>
      </c>
      <c r="C82" s="323"/>
      <c r="D82" s="323"/>
      <c r="E82" s="323"/>
      <c r="F82" s="323"/>
      <c r="G82" s="323"/>
      <c r="H82" s="323"/>
      <c r="I82" s="323"/>
      <c r="J82" s="323"/>
      <c r="K82" s="323"/>
      <c r="L82" s="393">
        <f>SUM(K83:K87)</f>
        <v>2200</v>
      </c>
    </row>
    <row r="83" spans="1:12" x14ac:dyDescent="0.25">
      <c r="A83" s="386"/>
      <c r="B83" s="5" t="s">
        <v>805</v>
      </c>
      <c r="C83" s="5"/>
      <c r="D83" s="34" t="s">
        <v>131</v>
      </c>
      <c r="E83" s="19"/>
      <c r="F83" s="19" t="s">
        <v>306</v>
      </c>
      <c r="G83" s="5"/>
      <c r="H83" s="5">
        <v>40</v>
      </c>
      <c r="I83" s="12">
        <v>20</v>
      </c>
      <c r="J83" s="5" t="s">
        <v>75</v>
      </c>
      <c r="K83" s="374">
        <f t="shared" ref="K83:K87" si="9">H83*I83</f>
        <v>800</v>
      </c>
      <c r="L83" s="5"/>
    </row>
    <row r="84" spans="1:12" x14ac:dyDescent="0.25">
      <c r="A84" s="386"/>
      <c r="B84" s="5"/>
      <c r="C84" s="5"/>
      <c r="D84" s="34" t="s">
        <v>132</v>
      </c>
      <c r="E84" s="5"/>
      <c r="F84" s="19" t="s">
        <v>306</v>
      </c>
      <c r="G84" s="5"/>
      <c r="H84" s="5">
        <v>0</v>
      </c>
      <c r="I84" s="12">
        <v>0</v>
      </c>
      <c r="J84" s="5" t="s">
        <v>78</v>
      </c>
      <c r="K84" s="374">
        <f t="shared" si="9"/>
        <v>0</v>
      </c>
      <c r="L84" s="5"/>
    </row>
    <row r="85" spans="1:12" x14ac:dyDescent="0.25">
      <c r="A85" s="386"/>
      <c r="B85" s="5"/>
      <c r="C85" s="5"/>
      <c r="D85" s="279" t="s">
        <v>714</v>
      </c>
      <c r="E85" s="5"/>
      <c r="F85" s="19" t="s">
        <v>306</v>
      </c>
      <c r="G85" s="5"/>
      <c r="H85" s="5">
        <v>40</v>
      </c>
      <c r="I85" s="12">
        <v>35</v>
      </c>
      <c r="J85" s="5" t="s">
        <v>75</v>
      </c>
      <c r="K85" s="374">
        <f t="shared" si="9"/>
        <v>1400</v>
      </c>
      <c r="L85" s="5"/>
    </row>
    <row r="86" spans="1:12" x14ac:dyDescent="0.25">
      <c r="A86" s="386"/>
      <c r="B86" s="5"/>
      <c r="C86" s="5"/>
      <c r="D86" s="34" t="s">
        <v>127</v>
      </c>
      <c r="E86" s="5"/>
      <c r="F86" s="19" t="s">
        <v>306</v>
      </c>
      <c r="G86" s="5"/>
      <c r="H86" s="5">
        <v>0</v>
      </c>
      <c r="I86" s="12">
        <v>1.75</v>
      </c>
      <c r="J86" s="5" t="s">
        <v>75</v>
      </c>
      <c r="K86" s="374">
        <f t="shared" si="9"/>
        <v>0</v>
      </c>
      <c r="L86" s="5"/>
    </row>
    <row r="87" spans="1:12" x14ac:dyDescent="0.25">
      <c r="A87" s="386"/>
      <c r="B87" s="5"/>
      <c r="C87" s="5"/>
      <c r="D87" s="34" t="s">
        <v>133</v>
      </c>
      <c r="E87" s="5"/>
      <c r="F87" s="19" t="s">
        <v>306</v>
      </c>
      <c r="G87" s="5"/>
      <c r="H87" s="5">
        <v>0</v>
      </c>
      <c r="I87" s="12">
        <v>1.5</v>
      </c>
      <c r="J87" s="5" t="s">
        <v>75</v>
      </c>
      <c r="K87" s="374">
        <f t="shared" si="9"/>
        <v>0</v>
      </c>
      <c r="L87" s="5"/>
    </row>
    <row r="88" spans="1:12" x14ac:dyDescent="0.25">
      <c r="A88" s="386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1:12" x14ac:dyDescent="0.25">
      <c r="A89" s="386"/>
      <c r="B89" s="388" t="s">
        <v>700</v>
      </c>
      <c r="C89" s="323"/>
      <c r="D89" s="323"/>
      <c r="E89" s="323"/>
      <c r="F89" s="323"/>
      <c r="G89" s="323"/>
      <c r="H89" s="323"/>
      <c r="I89" s="323"/>
      <c r="J89" s="323"/>
      <c r="K89" s="323"/>
      <c r="L89" s="393">
        <f>SUM(K90:K93)</f>
        <v>0</v>
      </c>
    </row>
    <row r="90" spans="1:12" x14ac:dyDescent="0.25">
      <c r="A90" s="386"/>
      <c r="B90" s="5"/>
      <c r="C90" s="5"/>
      <c r="D90" s="34" t="s">
        <v>131</v>
      </c>
      <c r="E90" s="19"/>
      <c r="F90" s="19" t="s">
        <v>306</v>
      </c>
      <c r="G90" s="5"/>
      <c r="H90" s="5">
        <v>0</v>
      </c>
      <c r="I90" s="12">
        <v>15</v>
      </c>
      <c r="J90" s="5" t="s">
        <v>75</v>
      </c>
      <c r="K90" s="374">
        <f t="shared" ref="K90:K93" si="10">H90*I90</f>
        <v>0</v>
      </c>
      <c r="L90" s="5"/>
    </row>
    <row r="91" spans="1:12" x14ac:dyDescent="0.25">
      <c r="A91" s="386"/>
      <c r="B91" s="5"/>
      <c r="C91" s="5"/>
      <c r="D91" s="279" t="s">
        <v>714</v>
      </c>
      <c r="E91" s="5"/>
      <c r="F91" s="19" t="s">
        <v>306</v>
      </c>
      <c r="G91" s="5"/>
      <c r="H91" s="5">
        <v>0</v>
      </c>
      <c r="I91" s="12">
        <v>55</v>
      </c>
      <c r="J91" s="5" t="s">
        <v>75</v>
      </c>
      <c r="K91" s="374">
        <f t="shared" si="10"/>
        <v>0</v>
      </c>
      <c r="L91" s="5"/>
    </row>
    <row r="92" spans="1:12" x14ac:dyDescent="0.25">
      <c r="A92" s="386"/>
      <c r="B92" s="5"/>
      <c r="C92" s="5"/>
      <c r="D92" s="34" t="s">
        <v>127</v>
      </c>
      <c r="E92" s="5"/>
      <c r="F92" s="19" t="s">
        <v>306</v>
      </c>
      <c r="G92" s="5"/>
      <c r="H92" s="5">
        <v>0</v>
      </c>
      <c r="I92" s="12">
        <v>1.75</v>
      </c>
      <c r="J92" s="5" t="s">
        <v>75</v>
      </c>
      <c r="K92" s="374">
        <f t="shared" si="10"/>
        <v>0</v>
      </c>
      <c r="L92" s="5"/>
    </row>
    <row r="93" spans="1:12" x14ac:dyDescent="0.25">
      <c r="A93" s="386"/>
      <c r="B93" s="5"/>
      <c r="C93" s="5"/>
      <c r="D93" s="34" t="s">
        <v>133</v>
      </c>
      <c r="E93" s="5"/>
      <c r="F93" s="19" t="s">
        <v>306</v>
      </c>
      <c r="G93" s="5"/>
      <c r="H93" s="5">
        <v>0</v>
      </c>
      <c r="I93" s="12">
        <v>1.5</v>
      </c>
      <c r="J93" s="5" t="s">
        <v>75</v>
      </c>
      <c r="K93" s="374">
        <f t="shared" si="10"/>
        <v>0</v>
      </c>
      <c r="L93" s="5"/>
    </row>
    <row r="94" spans="1:12" x14ac:dyDescent="0.25">
      <c r="A94" s="386"/>
      <c r="B94" s="5"/>
      <c r="C94" s="5"/>
      <c r="D94" s="34"/>
      <c r="E94" s="5"/>
      <c r="F94" s="5"/>
      <c r="G94" s="5"/>
      <c r="H94" s="5"/>
      <c r="I94" s="12"/>
      <c r="J94" s="5"/>
      <c r="K94" s="374"/>
      <c r="L94" s="5"/>
    </row>
    <row r="95" spans="1:12" x14ac:dyDescent="0.25">
      <c r="A95" s="386"/>
      <c r="B95" s="388" t="s">
        <v>700</v>
      </c>
      <c r="C95" s="323"/>
      <c r="D95" s="394"/>
      <c r="E95" s="323"/>
      <c r="F95" s="323"/>
      <c r="G95" s="323"/>
      <c r="H95" s="323"/>
      <c r="I95" s="379"/>
      <c r="J95" s="323"/>
      <c r="K95" s="390"/>
      <c r="L95" s="393">
        <f>SUM(K96:K99)</f>
        <v>0</v>
      </c>
    </row>
    <row r="96" spans="1:12" x14ac:dyDescent="0.25">
      <c r="A96" s="386"/>
      <c r="B96" s="5"/>
      <c r="C96" s="5"/>
      <c r="D96" s="34" t="s">
        <v>131</v>
      </c>
      <c r="E96" s="19"/>
      <c r="F96" s="19" t="s">
        <v>306</v>
      </c>
      <c r="G96" s="5"/>
      <c r="H96" s="5">
        <v>0</v>
      </c>
      <c r="I96" s="12">
        <v>15</v>
      </c>
      <c r="J96" s="5" t="s">
        <v>75</v>
      </c>
      <c r="K96" s="374">
        <f t="shared" ref="K96:K99" si="11">H96*I96</f>
        <v>0</v>
      </c>
      <c r="L96" s="5"/>
    </row>
    <row r="97" spans="1:12" x14ac:dyDescent="0.25">
      <c r="A97" s="386"/>
      <c r="B97" s="5"/>
      <c r="C97" s="5"/>
      <c r="D97" s="279" t="s">
        <v>714</v>
      </c>
      <c r="E97" s="5"/>
      <c r="F97" s="19" t="s">
        <v>306</v>
      </c>
      <c r="G97" s="5"/>
      <c r="H97" s="5">
        <v>0</v>
      </c>
      <c r="I97" s="12">
        <v>55</v>
      </c>
      <c r="J97" s="5" t="s">
        <v>75</v>
      </c>
      <c r="K97" s="374">
        <f t="shared" si="11"/>
        <v>0</v>
      </c>
      <c r="L97" s="5"/>
    </row>
    <row r="98" spans="1:12" x14ac:dyDescent="0.25">
      <c r="A98" s="386"/>
      <c r="B98" s="5"/>
      <c r="C98" s="5"/>
      <c r="D98" s="34" t="s">
        <v>127</v>
      </c>
      <c r="E98" s="5"/>
      <c r="F98" s="19" t="s">
        <v>306</v>
      </c>
      <c r="G98" s="5"/>
      <c r="H98" s="5">
        <v>0</v>
      </c>
      <c r="I98" s="12">
        <v>1.75</v>
      </c>
      <c r="J98" s="5" t="s">
        <v>75</v>
      </c>
      <c r="K98" s="374">
        <f t="shared" si="11"/>
        <v>0</v>
      </c>
      <c r="L98" s="5"/>
    </row>
    <row r="99" spans="1:12" x14ac:dyDescent="0.25">
      <c r="A99" s="386"/>
      <c r="B99" s="5"/>
      <c r="C99" s="5"/>
      <c r="D99" s="34" t="s">
        <v>133</v>
      </c>
      <c r="E99" s="5"/>
      <c r="F99" s="19" t="s">
        <v>306</v>
      </c>
      <c r="G99" s="5"/>
      <c r="H99" s="5">
        <v>0</v>
      </c>
      <c r="I99" s="12">
        <v>1.5</v>
      </c>
      <c r="J99" s="5" t="s">
        <v>75</v>
      </c>
      <c r="K99" s="374">
        <f t="shared" si="11"/>
        <v>0</v>
      </c>
      <c r="L99" s="5"/>
    </row>
    <row r="100" spans="1:12" x14ac:dyDescent="0.25">
      <c r="A100" s="386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</row>
    <row r="101" spans="1:12" x14ac:dyDescent="0.25">
      <c r="A101" s="386"/>
      <c r="B101" s="388" t="s">
        <v>700</v>
      </c>
      <c r="C101" s="323"/>
      <c r="D101" s="323"/>
      <c r="E101" s="323"/>
      <c r="F101" s="323"/>
      <c r="G101" s="323"/>
      <c r="H101" s="323"/>
      <c r="I101" s="323"/>
      <c r="J101" s="323"/>
      <c r="K101" s="323"/>
      <c r="L101" s="393">
        <f>SUM(K102:K105)</f>
        <v>0</v>
      </c>
    </row>
    <row r="102" spans="1:12" x14ac:dyDescent="0.25">
      <c r="A102" s="386"/>
      <c r="B102" s="5"/>
      <c r="C102" s="5"/>
      <c r="D102" s="34" t="s">
        <v>131</v>
      </c>
      <c r="E102" s="19"/>
      <c r="F102" s="19" t="s">
        <v>306</v>
      </c>
      <c r="G102" s="5"/>
      <c r="H102" s="5">
        <v>0</v>
      </c>
      <c r="I102" s="12">
        <v>35</v>
      </c>
      <c r="J102" s="5" t="s">
        <v>75</v>
      </c>
      <c r="K102" s="374">
        <f t="shared" ref="K102:K105" si="12">H102*I102</f>
        <v>0</v>
      </c>
      <c r="L102" s="5"/>
    </row>
    <row r="103" spans="1:12" x14ac:dyDescent="0.25">
      <c r="A103" s="386"/>
      <c r="B103" s="5"/>
      <c r="C103" s="5"/>
      <c r="D103" s="279" t="s">
        <v>714</v>
      </c>
      <c r="E103" s="5"/>
      <c r="F103" s="19" t="s">
        <v>306</v>
      </c>
      <c r="G103" s="5"/>
      <c r="H103" s="5">
        <v>0</v>
      </c>
      <c r="I103" s="12">
        <v>25</v>
      </c>
      <c r="J103" s="5" t="s">
        <v>75</v>
      </c>
      <c r="K103" s="374">
        <f t="shared" si="12"/>
        <v>0</v>
      </c>
      <c r="L103" s="5"/>
    </row>
    <row r="104" spans="1:12" x14ac:dyDescent="0.25">
      <c r="A104" s="386"/>
      <c r="B104" s="5"/>
      <c r="C104" s="5"/>
      <c r="D104" s="34" t="s">
        <v>127</v>
      </c>
      <c r="E104" s="5"/>
      <c r="F104" s="19" t="s">
        <v>306</v>
      </c>
      <c r="G104" s="5"/>
      <c r="H104" s="5">
        <v>0</v>
      </c>
      <c r="I104" s="12">
        <v>1.75</v>
      </c>
      <c r="J104" s="5" t="s">
        <v>75</v>
      </c>
      <c r="K104" s="374">
        <f t="shared" si="12"/>
        <v>0</v>
      </c>
      <c r="L104" s="5"/>
    </row>
    <row r="105" spans="1:12" x14ac:dyDescent="0.25">
      <c r="A105" s="386"/>
      <c r="B105" s="5"/>
      <c r="C105" s="5"/>
      <c r="D105" s="34" t="s">
        <v>133</v>
      </c>
      <c r="E105" s="5"/>
      <c r="F105" s="19" t="s">
        <v>306</v>
      </c>
      <c r="G105" s="5"/>
      <c r="H105" s="5">
        <v>0</v>
      </c>
      <c r="I105" s="12">
        <v>1.5</v>
      </c>
      <c r="J105" s="5" t="s">
        <v>75</v>
      </c>
      <c r="K105" s="374">
        <f t="shared" si="12"/>
        <v>0</v>
      </c>
      <c r="L105" s="5"/>
    </row>
    <row r="106" spans="1:12" x14ac:dyDescent="0.25">
      <c r="A106" s="386"/>
      <c r="B106" s="387"/>
      <c r="C106" s="5"/>
      <c r="D106" s="386"/>
      <c r="E106" s="386"/>
      <c r="F106" s="386"/>
      <c r="G106" s="386"/>
      <c r="H106" s="387"/>
      <c r="I106" s="23"/>
      <c r="J106" s="387"/>
      <c r="K106" s="23"/>
      <c r="L106" s="387"/>
    </row>
    <row r="107" spans="1:12" ht="51.75" x14ac:dyDescent="0.25">
      <c r="A107" s="324">
        <v>9.3640000000000008</v>
      </c>
      <c r="B107" s="316" t="s">
        <v>401</v>
      </c>
      <c r="C107" s="323"/>
      <c r="D107" s="326" t="s">
        <v>277</v>
      </c>
      <c r="E107" s="318" t="s">
        <v>296</v>
      </c>
      <c r="F107" s="318" t="s">
        <v>297</v>
      </c>
      <c r="G107" s="319" t="s">
        <v>298</v>
      </c>
      <c r="H107" s="318" t="s">
        <v>74</v>
      </c>
      <c r="I107" s="318" t="s">
        <v>299</v>
      </c>
      <c r="J107" s="318" t="s">
        <v>300</v>
      </c>
      <c r="K107" s="318" t="s">
        <v>310</v>
      </c>
      <c r="L107" s="320" t="s">
        <v>11</v>
      </c>
    </row>
    <row r="108" spans="1:12" x14ac:dyDescent="0.25">
      <c r="A108" s="386"/>
      <c r="B108" s="387"/>
      <c r="C108" s="5"/>
      <c r="D108" s="386"/>
      <c r="E108" s="386"/>
      <c r="F108" s="386"/>
      <c r="G108" s="386"/>
      <c r="H108" s="387"/>
      <c r="I108" s="23"/>
      <c r="J108" s="387"/>
      <c r="K108" s="23"/>
      <c r="L108" s="387"/>
    </row>
    <row r="109" spans="1:12" x14ac:dyDescent="0.25">
      <c r="A109" s="386"/>
      <c r="B109" s="387"/>
      <c r="C109" s="5"/>
      <c r="D109" s="386"/>
      <c r="E109" s="386"/>
      <c r="F109" s="386"/>
      <c r="G109" s="386"/>
      <c r="H109" s="387"/>
      <c r="I109" s="23"/>
      <c r="J109" s="387"/>
      <c r="K109" s="29" t="s">
        <v>11</v>
      </c>
      <c r="L109" s="3">
        <f>L111</f>
        <v>0</v>
      </c>
    </row>
    <row r="110" spans="1:12" x14ac:dyDescent="0.25">
      <c r="A110" s="386"/>
      <c r="B110" s="387"/>
      <c r="C110" s="5"/>
      <c r="D110" s="386"/>
      <c r="E110" s="386"/>
      <c r="F110" s="386"/>
      <c r="G110" s="386"/>
      <c r="H110" s="387"/>
      <c r="I110" s="23"/>
      <c r="J110" s="387"/>
      <c r="K110" s="23"/>
      <c r="L110" s="387"/>
    </row>
    <row r="111" spans="1:12" x14ac:dyDescent="0.25">
      <c r="A111" s="386"/>
      <c r="B111" s="388" t="s">
        <v>700</v>
      </c>
      <c r="C111" s="323"/>
      <c r="D111" s="323"/>
      <c r="E111" s="323"/>
      <c r="F111" s="323"/>
      <c r="G111" s="323"/>
      <c r="H111" s="323"/>
      <c r="I111" s="323"/>
      <c r="J111" s="323"/>
      <c r="K111" s="323"/>
      <c r="L111" s="393">
        <f>SUM(K112:K115)</f>
        <v>0</v>
      </c>
    </row>
    <row r="112" spans="1:12" x14ac:dyDescent="0.25">
      <c r="A112" s="386"/>
      <c r="B112" s="5"/>
      <c r="C112" s="5"/>
      <c r="D112" s="34" t="s">
        <v>131</v>
      </c>
      <c r="E112" s="19"/>
      <c r="F112" s="19" t="s">
        <v>306</v>
      </c>
      <c r="G112" s="5"/>
      <c r="H112" s="5">
        <v>0</v>
      </c>
      <c r="I112" s="12">
        <v>35</v>
      </c>
      <c r="J112" s="5" t="s">
        <v>75</v>
      </c>
      <c r="K112" s="374">
        <f t="shared" ref="K112:K115" si="13">H112*I112</f>
        <v>0</v>
      </c>
      <c r="L112" s="5"/>
    </row>
    <row r="113" spans="1:12" x14ac:dyDescent="0.25">
      <c r="A113" s="386"/>
      <c r="B113" s="5"/>
      <c r="C113" s="5"/>
      <c r="D113" s="279" t="s">
        <v>714</v>
      </c>
      <c r="E113" s="5"/>
      <c r="F113" s="19" t="s">
        <v>306</v>
      </c>
      <c r="G113" s="5"/>
      <c r="H113" s="5">
        <v>0</v>
      </c>
      <c r="I113" s="12">
        <v>25</v>
      </c>
      <c r="J113" s="5" t="s">
        <v>75</v>
      </c>
      <c r="K113" s="374">
        <f t="shared" si="13"/>
        <v>0</v>
      </c>
      <c r="L113" s="5"/>
    </row>
    <row r="114" spans="1:12" x14ac:dyDescent="0.25">
      <c r="A114" s="386"/>
      <c r="B114" s="5"/>
      <c r="C114" s="5"/>
      <c r="D114" s="34" t="s">
        <v>127</v>
      </c>
      <c r="E114" s="5"/>
      <c r="F114" s="19" t="s">
        <v>306</v>
      </c>
      <c r="G114" s="5"/>
      <c r="H114" s="5">
        <v>0</v>
      </c>
      <c r="I114" s="12">
        <v>1.75</v>
      </c>
      <c r="J114" s="5" t="s">
        <v>75</v>
      </c>
      <c r="K114" s="374">
        <f t="shared" si="13"/>
        <v>0</v>
      </c>
      <c r="L114" s="5"/>
    </row>
    <row r="115" spans="1:12" x14ac:dyDescent="0.25">
      <c r="A115" s="386"/>
      <c r="B115" s="5"/>
      <c r="C115" s="5"/>
      <c r="D115" s="34" t="s">
        <v>133</v>
      </c>
      <c r="E115" s="5"/>
      <c r="F115" s="19" t="s">
        <v>306</v>
      </c>
      <c r="G115" s="5"/>
      <c r="H115" s="5">
        <v>0</v>
      </c>
      <c r="I115" s="12">
        <v>1.5</v>
      </c>
      <c r="J115" s="5" t="s">
        <v>75</v>
      </c>
      <c r="K115" s="374">
        <f t="shared" si="13"/>
        <v>0</v>
      </c>
      <c r="L115" s="5"/>
    </row>
    <row r="116" spans="1:12" x14ac:dyDescent="0.25">
      <c r="A116" s="386"/>
      <c r="B116" s="387"/>
      <c r="C116" s="5"/>
      <c r="D116" s="386"/>
      <c r="E116" s="386"/>
      <c r="F116" s="386"/>
      <c r="G116" s="386"/>
      <c r="H116" s="387"/>
      <c r="I116" s="23"/>
      <c r="J116" s="387"/>
      <c r="K116" s="23"/>
      <c r="L116" s="387"/>
    </row>
    <row r="117" spans="1:12" x14ac:dyDescent="0.25">
      <c r="A117" s="324">
        <v>9.3379999999999992</v>
      </c>
      <c r="B117" s="316" t="s">
        <v>402</v>
      </c>
      <c r="C117" s="323"/>
      <c r="D117" s="326" t="s">
        <v>277</v>
      </c>
      <c r="E117" s="318" t="s">
        <v>296</v>
      </c>
      <c r="F117" s="318" t="s">
        <v>297</v>
      </c>
      <c r="G117" s="319"/>
      <c r="H117" s="318" t="s">
        <v>74</v>
      </c>
      <c r="I117" s="318" t="s">
        <v>299</v>
      </c>
      <c r="J117" s="318" t="s">
        <v>300</v>
      </c>
      <c r="K117" s="318" t="s">
        <v>310</v>
      </c>
      <c r="L117" s="320" t="s">
        <v>11</v>
      </c>
    </row>
    <row r="118" spans="1:12" x14ac:dyDescent="0.25">
      <c r="A118" s="386"/>
      <c r="B118" s="387"/>
      <c r="C118" s="5"/>
      <c r="D118" s="386"/>
      <c r="E118" s="386"/>
      <c r="F118" s="386"/>
      <c r="G118" s="386"/>
      <c r="H118" s="387"/>
      <c r="I118" s="23"/>
      <c r="J118" s="387"/>
      <c r="K118" s="23"/>
      <c r="L118" s="387"/>
    </row>
    <row r="119" spans="1:12" x14ac:dyDescent="0.25">
      <c r="A119" s="386"/>
      <c r="B119" s="387"/>
      <c r="C119" s="5"/>
      <c r="D119" s="386"/>
      <c r="E119" s="386"/>
      <c r="F119" s="386"/>
      <c r="G119" s="386"/>
      <c r="H119" s="387"/>
      <c r="I119" s="23"/>
      <c r="J119" s="387"/>
      <c r="K119" s="29" t="s">
        <v>11</v>
      </c>
      <c r="L119" s="3">
        <f>L121+L131+L141+L152+L162</f>
        <v>19515</v>
      </c>
    </row>
    <row r="120" spans="1:12" x14ac:dyDescent="0.25">
      <c r="A120" s="386"/>
      <c r="B120" s="387"/>
      <c r="C120" s="5"/>
      <c r="D120" s="386"/>
      <c r="E120" s="386"/>
      <c r="F120" s="386"/>
      <c r="G120" s="386"/>
      <c r="H120" s="387"/>
      <c r="I120" s="23"/>
      <c r="J120" s="387"/>
      <c r="K120" s="23"/>
      <c r="L120" s="387"/>
    </row>
    <row r="121" spans="1:12" x14ac:dyDescent="0.25">
      <c r="A121" s="386"/>
      <c r="B121" s="533" t="s">
        <v>807</v>
      </c>
      <c r="C121" s="323"/>
      <c r="D121" s="395"/>
      <c r="E121" s="395"/>
      <c r="F121" s="395"/>
      <c r="G121" s="395"/>
      <c r="H121" s="388"/>
      <c r="I121" s="396"/>
      <c r="J121" s="388"/>
      <c r="K121" s="396"/>
      <c r="L121" s="390">
        <f>SUM(K122:K129)</f>
        <v>4580</v>
      </c>
    </row>
    <row r="122" spans="1:12" x14ac:dyDescent="0.25">
      <c r="A122" s="386"/>
      <c r="B122" s="387" t="s">
        <v>810</v>
      </c>
      <c r="C122" s="5"/>
      <c r="D122" s="34" t="s">
        <v>131</v>
      </c>
      <c r="E122" s="19"/>
      <c r="F122" s="19"/>
      <c r="G122" s="5"/>
      <c r="H122" s="5">
        <v>120</v>
      </c>
      <c r="I122" s="12">
        <v>7</v>
      </c>
      <c r="J122" s="5" t="s">
        <v>75</v>
      </c>
      <c r="K122" s="374">
        <f t="shared" ref="K122:K129" si="14">H122*I122</f>
        <v>840</v>
      </c>
      <c r="L122" s="387"/>
    </row>
    <row r="123" spans="1:12" x14ac:dyDescent="0.25">
      <c r="A123" s="386"/>
      <c r="B123" s="387" t="s">
        <v>811</v>
      </c>
      <c r="C123" s="5"/>
      <c r="D123" s="34" t="s">
        <v>715</v>
      </c>
      <c r="E123" s="19"/>
      <c r="F123" s="19"/>
      <c r="G123" s="5"/>
      <c r="H123" s="5">
        <v>1</v>
      </c>
      <c r="I123" s="12">
        <v>350</v>
      </c>
      <c r="J123" s="5" t="s">
        <v>787</v>
      </c>
      <c r="K123" s="374">
        <f t="shared" si="14"/>
        <v>350</v>
      </c>
      <c r="L123" s="387"/>
    </row>
    <row r="124" spans="1:12" x14ac:dyDescent="0.25">
      <c r="A124" s="386"/>
      <c r="B124" s="387" t="s">
        <v>812</v>
      </c>
      <c r="C124" s="5"/>
      <c r="D124" s="34" t="s">
        <v>716</v>
      </c>
      <c r="E124" s="19"/>
      <c r="F124" s="19"/>
      <c r="G124" s="5"/>
      <c r="H124" s="5">
        <v>15</v>
      </c>
      <c r="I124" s="12">
        <v>7</v>
      </c>
      <c r="J124" s="5" t="s">
        <v>75</v>
      </c>
      <c r="K124" s="374">
        <f t="shared" si="14"/>
        <v>105</v>
      </c>
      <c r="L124" s="387"/>
    </row>
    <row r="125" spans="1:12" x14ac:dyDescent="0.25">
      <c r="A125" s="386"/>
      <c r="B125" s="387"/>
      <c r="C125" s="5"/>
      <c r="D125" s="34" t="s">
        <v>399</v>
      </c>
      <c r="E125" s="19"/>
      <c r="F125" s="19"/>
      <c r="G125" s="5"/>
      <c r="H125" s="5">
        <v>0</v>
      </c>
      <c r="I125" s="12">
        <v>0</v>
      </c>
      <c r="J125" s="5" t="s">
        <v>75</v>
      </c>
      <c r="K125" s="374">
        <f>H125*I125</f>
        <v>0</v>
      </c>
      <c r="L125" s="387"/>
    </row>
    <row r="126" spans="1:12" x14ac:dyDescent="0.25">
      <c r="A126" s="386"/>
      <c r="B126" s="387"/>
      <c r="C126" s="5"/>
      <c r="D126" s="34" t="s">
        <v>717</v>
      </c>
      <c r="E126" s="19"/>
      <c r="F126" s="19"/>
      <c r="G126" s="5"/>
      <c r="H126" s="5">
        <v>30</v>
      </c>
      <c r="I126" s="12">
        <v>7</v>
      </c>
      <c r="J126" s="5" t="s">
        <v>75</v>
      </c>
      <c r="K126" s="374">
        <f t="shared" si="14"/>
        <v>210</v>
      </c>
      <c r="L126" s="387"/>
    </row>
    <row r="127" spans="1:12" x14ac:dyDescent="0.25">
      <c r="A127" s="386"/>
      <c r="B127" s="387"/>
      <c r="C127" s="5"/>
      <c r="D127" s="34" t="s">
        <v>714</v>
      </c>
      <c r="E127" s="5"/>
      <c r="F127" s="19"/>
      <c r="G127" s="5"/>
      <c r="H127" s="5">
        <v>135</v>
      </c>
      <c r="I127" s="12">
        <v>20</v>
      </c>
      <c r="J127" s="5" t="s">
        <v>75</v>
      </c>
      <c r="K127" s="374">
        <f t="shared" si="14"/>
        <v>2700</v>
      </c>
      <c r="L127" s="387"/>
    </row>
    <row r="128" spans="1:12" x14ac:dyDescent="0.25">
      <c r="A128" s="386"/>
      <c r="B128" s="387"/>
      <c r="C128" s="5"/>
      <c r="D128" s="34" t="s">
        <v>816</v>
      </c>
      <c r="E128" s="5"/>
      <c r="F128" s="19"/>
      <c r="G128" s="5"/>
      <c r="H128" s="5">
        <v>3</v>
      </c>
      <c r="I128" s="12">
        <v>75</v>
      </c>
      <c r="J128" s="5" t="s">
        <v>75</v>
      </c>
      <c r="K128" s="374">
        <f t="shared" si="14"/>
        <v>225</v>
      </c>
      <c r="L128" s="387"/>
    </row>
    <row r="129" spans="1:12" x14ac:dyDescent="0.25">
      <c r="A129" s="386"/>
      <c r="B129" s="387"/>
      <c r="C129" s="5"/>
      <c r="D129" s="34" t="s">
        <v>817</v>
      </c>
      <c r="E129" s="5"/>
      <c r="F129" s="19"/>
      <c r="G129" s="5"/>
      <c r="H129" s="5">
        <v>1</v>
      </c>
      <c r="I129" s="12">
        <v>150</v>
      </c>
      <c r="J129" s="5" t="s">
        <v>75</v>
      </c>
      <c r="K129" s="374">
        <f t="shared" si="14"/>
        <v>150</v>
      </c>
      <c r="L129" s="387"/>
    </row>
    <row r="130" spans="1:12" x14ac:dyDescent="0.25">
      <c r="A130" s="386"/>
      <c r="B130" s="387"/>
      <c r="C130" s="5"/>
      <c r="D130" s="5"/>
      <c r="E130" s="5"/>
      <c r="F130" s="5"/>
      <c r="G130" s="5"/>
      <c r="H130" s="5"/>
      <c r="I130" s="5"/>
      <c r="J130" s="5"/>
      <c r="K130" s="5"/>
      <c r="L130" s="387"/>
    </row>
    <row r="131" spans="1:12" x14ac:dyDescent="0.25">
      <c r="A131" s="386"/>
      <c r="B131" s="533" t="s">
        <v>808</v>
      </c>
      <c r="C131" s="323"/>
      <c r="D131" s="323"/>
      <c r="E131" s="323"/>
      <c r="F131" s="323"/>
      <c r="G131" s="323"/>
      <c r="H131" s="323"/>
      <c r="I131" s="323"/>
      <c r="J131" s="323"/>
      <c r="K131" s="323"/>
      <c r="L131" s="390">
        <f>SUM(K132:K139)</f>
        <v>4580</v>
      </c>
    </row>
    <row r="132" spans="1:12" x14ac:dyDescent="0.25">
      <c r="A132" s="386"/>
      <c r="B132" s="387" t="s">
        <v>810</v>
      </c>
      <c r="C132" s="5"/>
      <c r="D132" s="34" t="s">
        <v>131</v>
      </c>
      <c r="E132" s="19"/>
      <c r="F132" s="19"/>
      <c r="G132" s="5"/>
      <c r="H132" s="5">
        <v>120</v>
      </c>
      <c r="I132" s="12">
        <v>7</v>
      </c>
      <c r="J132" s="5" t="s">
        <v>75</v>
      </c>
      <c r="K132" s="374">
        <f t="shared" ref="K132:K134" si="15">H132*I132</f>
        <v>840</v>
      </c>
      <c r="L132" s="387"/>
    </row>
    <row r="133" spans="1:12" x14ac:dyDescent="0.25">
      <c r="A133" s="386"/>
      <c r="B133" s="387" t="s">
        <v>811</v>
      </c>
      <c r="C133" s="5"/>
      <c r="D133" s="34" t="s">
        <v>715</v>
      </c>
      <c r="E133" s="19"/>
      <c r="F133" s="19"/>
      <c r="G133" s="5"/>
      <c r="H133" s="5">
        <v>1</v>
      </c>
      <c r="I133" s="12">
        <v>350</v>
      </c>
      <c r="J133" s="5" t="s">
        <v>787</v>
      </c>
      <c r="K133" s="374">
        <f t="shared" si="15"/>
        <v>350</v>
      </c>
      <c r="L133" s="387"/>
    </row>
    <row r="134" spans="1:12" x14ac:dyDescent="0.25">
      <c r="A134" s="386"/>
      <c r="B134" s="387" t="s">
        <v>812</v>
      </c>
      <c r="C134" s="5"/>
      <c r="D134" s="34" t="s">
        <v>716</v>
      </c>
      <c r="E134" s="19"/>
      <c r="F134" s="19"/>
      <c r="G134" s="5"/>
      <c r="H134" s="5">
        <v>15</v>
      </c>
      <c r="I134" s="12">
        <v>7</v>
      </c>
      <c r="J134" s="5" t="s">
        <v>75</v>
      </c>
      <c r="K134" s="374">
        <f t="shared" si="15"/>
        <v>105</v>
      </c>
      <c r="L134" s="387"/>
    </row>
    <row r="135" spans="1:12" x14ac:dyDescent="0.25">
      <c r="A135" s="386"/>
      <c r="B135" s="387"/>
      <c r="C135" s="5"/>
      <c r="D135" s="34" t="s">
        <v>399</v>
      </c>
      <c r="E135" s="19"/>
      <c r="F135" s="19"/>
      <c r="G135" s="5"/>
      <c r="H135" s="5">
        <v>0</v>
      </c>
      <c r="I135" s="12">
        <v>0</v>
      </c>
      <c r="J135" s="5" t="s">
        <v>75</v>
      </c>
      <c r="K135" s="374">
        <f>H135*I135</f>
        <v>0</v>
      </c>
      <c r="L135" s="387"/>
    </row>
    <row r="136" spans="1:12" x14ac:dyDescent="0.25">
      <c r="A136" s="386"/>
      <c r="B136" s="387"/>
      <c r="C136" s="5"/>
      <c r="D136" s="34" t="s">
        <v>717</v>
      </c>
      <c r="E136" s="19"/>
      <c r="F136" s="19"/>
      <c r="G136" s="5"/>
      <c r="H136" s="5">
        <v>30</v>
      </c>
      <c r="I136" s="12">
        <v>7</v>
      </c>
      <c r="J136" s="5" t="s">
        <v>75</v>
      </c>
      <c r="K136" s="374">
        <f t="shared" ref="K136:K139" si="16">H136*I136</f>
        <v>210</v>
      </c>
      <c r="L136" s="387"/>
    </row>
    <row r="137" spans="1:12" x14ac:dyDescent="0.25">
      <c r="A137" s="386"/>
      <c r="B137" s="387"/>
      <c r="C137" s="5"/>
      <c r="D137" s="34" t="s">
        <v>714</v>
      </c>
      <c r="E137" s="5"/>
      <c r="F137" s="19"/>
      <c r="G137" s="5"/>
      <c r="H137" s="5">
        <v>135</v>
      </c>
      <c r="I137" s="12">
        <v>20</v>
      </c>
      <c r="J137" s="5" t="s">
        <v>75</v>
      </c>
      <c r="K137" s="374">
        <f t="shared" si="16"/>
        <v>2700</v>
      </c>
      <c r="L137" s="387"/>
    </row>
    <row r="138" spans="1:12" x14ac:dyDescent="0.25">
      <c r="A138" s="386"/>
      <c r="B138" s="387"/>
      <c r="C138" s="5"/>
      <c r="D138" s="34" t="s">
        <v>816</v>
      </c>
      <c r="E138" s="5"/>
      <c r="F138" s="19"/>
      <c r="G138" s="5"/>
      <c r="H138" s="5">
        <v>3</v>
      </c>
      <c r="I138" s="12">
        <v>75</v>
      </c>
      <c r="J138" s="5" t="s">
        <v>75</v>
      </c>
      <c r="K138" s="374">
        <f t="shared" si="16"/>
        <v>225</v>
      </c>
      <c r="L138" s="387"/>
    </row>
    <row r="139" spans="1:12" x14ac:dyDescent="0.25">
      <c r="A139" s="386"/>
      <c r="B139" s="387"/>
      <c r="C139" s="5"/>
      <c r="D139" s="34" t="s">
        <v>817</v>
      </c>
      <c r="E139" s="5"/>
      <c r="F139" s="19"/>
      <c r="G139" s="5"/>
      <c r="H139" s="5">
        <v>1</v>
      </c>
      <c r="I139" s="12">
        <v>150</v>
      </c>
      <c r="J139" s="5" t="s">
        <v>75</v>
      </c>
      <c r="K139" s="374">
        <f t="shared" si="16"/>
        <v>150</v>
      </c>
      <c r="L139" s="387"/>
    </row>
    <row r="140" spans="1:12" x14ac:dyDescent="0.25">
      <c r="A140" s="386"/>
      <c r="B140" s="387"/>
      <c r="C140" s="5"/>
      <c r="D140" s="5"/>
      <c r="E140" s="5"/>
      <c r="F140" s="19"/>
      <c r="G140" s="5"/>
      <c r="H140" s="5"/>
      <c r="I140" s="5"/>
      <c r="J140" s="5"/>
      <c r="K140" s="5"/>
      <c r="L140" s="387"/>
    </row>
    <row r="141" spans="1:12" x14ac:dyDescent="0.25">
      <c r="A141" s="386"/>
      <c r="B141" s="533" t="s">
        <v>809</v>
      </c>
      <c r="C141" s="323"/>
      <c r="D141" s="394"/>
      <c r="E141" s="323"/>
      <c r="F141" s="323"/>
      <c r="G141" s="323"/>
      <c r="H141" s="323"/>
      <c r="I141" s="379"/>
      <c r="J141" s="323"/>
      <c r="K141" s="390"/>
      <c r="L141" s="390">
        <f>SUM(K142:K150)</f>
        <v>10355</v>
      </c>
    </row>
    <row r="142" spans="1:12" x14ac:dyDescent="0.25">
      <c r="A142" s="386"/>
      <c r="B142" s="387" t="s">
        <v>813</v>
      </c>
      <c r="C142" s="5"/>
      <c r="D142" s="34" t="s">
        <v>131</v>
      </c>
      <c r="E142" s="19"/>
      <c r="F142" s="19"/>
      <c r="G142" s="5"/>
      <c r="H142" s="5">
        <v>200</v>
      </c>
      <c r="I142" s="12">
        <v>7</v>
      </c>
      <c r="J142" s="5" t="s">
        <v>75</v>
      </c>
      <c r="K142" s="374">
        <f t="shared" ref="K142:K144" si="17">H142*I142</f>
        <v>1400</v>
      </c>
      <c r="L142" s="387"/>
    </row>
    <row r="143" spans="1:12" x14ac:dyDescent="0.25">
      <c r="A143" s="386"/>
      <c r="B143" s="387" t="s">
        <v>814</v>
      </c>
      <c r="C143" s="5"/>
      <c r="D143" s="34" t="s">
        <v>715</v>
      </c>
      <c r="E143" s="19"/>
      <c r="F143" s="19"/>
      <c r="G143" s="5"/>
      <c r="H143" s="5">
        <v>1</v>
      </c>
      <c r="I143" s="12">
        <v>500</v>
      </c>
      <c r="J143" s="5" t="s">
        <v>787</v>
      </c>
      <c r="K143" s="374">
        <f t="shared" si="17"/>
        <v>500</v>
      </c>
      <c r="L143" s="387"/>
    </row>
    <row r="144" spans="1:12" x14ac:dyDescent="0.25">
      <c r="A144" s="386"/>
      <c r="B144" s="387" t="s">
        <v>815</v>
      </c>
      <c r="C144" s="5"/>
      <c r="D144" s="34" t="s">
        <v>716</v>
      </c>
      <c r="E144" s="19"/>
      <c r="F144" s="19"/>
      <c r="G144" s="5"/>
      <c r="H144" s="5">
        <v>30</v>
      </c>
      <c r="I144" s="12">
        <v>7</v>
      </c>
      <c r="J144" s="5" t="s">
        <v>75</v>
      </c>
      <c r="K144" s="374">
        <f t="shared" si="17"/>
        <v>210</v>
      </c>
      <c r="L144" s="387"/>
    </row>
    <row r="145" spans="1:12" x14ac:dyDescent="0.25">
      <c r="A145" s="386"/>
      <c r="B145" s="387"/>
      <c r="C145" s="5"/>
      <c r="D145" s="34" t="s">
        <v>399</v>
      </c>
      <c r="E145" s="19"/>
      <c r="F145" s="19"/>
      <c r="G145" s="5"/>
      <c r="H145" s="5">
        <v>25</v>
      </c>
      <c r="I145" s="12">
        <v>80</v>
      </c>
      <c r="J145" s="5" t="s">
        <v>75</v>
      </c>
      <c r="K145" s="374">
        <f>H145*I145</f>
        <v>2000</v>
      </c>
      <c r="L145" s="387"/>
    </row>
    <row r="146" spans="1:12" x14ac:dyDescent="0.25">
      <c r="A146" s="386"/>
      <c r="B146" s="387"/>
      <c r="C146" s="5"/>
      <c r="D146" s="34" t="s">
        <v>717</v>
      </c>
      <c r="E146" s="19"/>
      <c r="F146" s="19"/>
      <c r="G146" s="5"/>
      <c r="H146" s="5">
        <v>60</v>
      </c>
      <c r="I146" s="12">
        <v>7</v>
      </c>
      <c r="J146" s="5" t="s">
        <v>75</v>
      </c>
      <c r="K146" s="374">
        <f t="shared" ref="K146:K150" si="18">H146*I146</f>
        <v>420</v>
      </c>
      <c r="L146" s="387"/>
    </row>
    <row r="147" spans="1:12" x14ac:dyDescent="0.25">
      <c r="A147" s="386"/>
      <c r="B147" s="387"/>
      <c r="C147" s="5"/>
      <c r="D147" s="34" t="s">
        <v>714</v>
      </c>
      <c r="E147" s="5"/>
      <c r="F147" s="19"/>
      <c r="G147" s="5"/>
      <c r="H147" s="5">
        <v>230</v>
      </c>
      <c r="I147" s="12">
        <v>20</v>
      </c>
      <c r="J147" s="5" t="s">
        <v>75</v>
      </c>
      <c r="K147" s="374">
        <f t="shared" si="18"/>
        <v>4600</v>
      </c>
      <c r="L147" s="387"/>
    </row>
    <row r="148" spans="1:12" x14ac:dyDescent="0.25">
      <c r="A148" s="386"/>
      <c r="B148" s="387"/>
      <c r="C148" s="5"/>
      <c r="D148" s="34" t="s">
        <v>818</v>
      </c>
      <c r="E148" s="5"/>
      <c r="F148" s="19"/>
      <c r="G148" s="5"/>
      <c r="H148" s="5">
        <v>15</v>
      </c>
      <c r="I148" s="12">
        <v>35</v>
      </c>
      <c r="J148" s="5" t="s">
        <v>75</v>
      </c>
      <c r="K148" s="374">
        <f t="shared" si="18"/>
        <v>525</v>
      </c>
      <c r="L148" s="387"/>
    </row>
    <row r="149" spans="1:12" x14ac:dyDescent="0.25">
      <c r="A149" s="386"/>
      <c r="B149" s="387"/>
      <c r="C149" s="5"/>
      <c r="D149" s="34" t="s">
        <v>816</v>
      </c>
      <c r="E149" s="5"/>
      <c r="F149" s="19"/>
      <c r="G149" s="5"/>
      <c r="H149" s="5">
        <v>1</v>
      </c>
      <c r="I149" s="12">
        <v>400</v>
      </c>
      <c r="J149" s="5" t="s">
        <v>75</v>
      </c>
      <c r="K149" s="374">
        <f t="shared" si="18"/>
        <v>400</v>
      </c>
      <c r="L149" s="387"/>
    </row>
    <row r="150" spans="1:12" x14ac:dyDescent="0.25">
      <c r="A150" s="386"/>
      <c r="B150" s="387"/>
      <c r="C150" s="5"/>
      <c r="D150" s="34" t="s">
        <v>817</v>
      </c>
      <c r="E150" s="5"/>
      <c r="F150" s="19"/>
      <c r="G150" s="5"/>
      <c r="H150" s="5">
        <v>2</v>
      </c>
      <c r="I150" s="12">
        <v>150</v>
      </c>
      <c r="J150" s="5" t="s">
        <v>75</v>
      </c>
      <c r="K150" s="374">
        <f t="shared" si="18"/>
        <v>300</v>
      </c>
      <c r="L150" s="387"/>
    </row>
    <row r="151" spans="1:12" x14ac:dyDescent="0.25">
      <c r="A151" s="386"/>
      <c r="B151" s="387"/>
      <c r="C151" s="5"/>
      <c r="D151" s="34"/>
      <c r="E151" s="5"/>
      <c r="F151" s="5"/>
      <c r="G151" s="5"/>
      <c r="H151" s="5"/>
      <c r="I151" s="12"/>
      <c r="J151" s="5"/>
      <c r="K151" s="374"/>
      <c r="L151" s="387"/>
    </row>
    <row r="152" spans="1:12" x14ac:dyDescent="0.25">
      <c r="A152" s="386"/>
      <c r="B152" s="388" t="s">
        <v>700</v>
      </c>
      <c r="C152" s="323"/>
      <c r="D152" s="394"/>
      <c r="E152" s="323"/>
      <c r="F152" s="323"/>
      <c r="G152" s="323"/>
      <c r="H152" s="323"/>
      <c r="I152" s="379"/>
      <c r="J152" s="323"/>
      <c r="K152" s="390"/>
      <c r="L152" s="390">
        <f>SUM(K153:K160)</f>
        <v>0</v>
      </c>
    </row>
    <row r="153" spans="1:12" x14ac:dyDescent="0.25">
      <c r="A153" s="386"/>
      <c r="B153" s="387"/>
      <c r="C153" s="5"/>
      <c r="D153" s="34" t="s">
        <v>131</v>
      </c>
      <c r="E153" s="19"/>
      <c r="F153" s="19"/>
      <c r="G153" s="5"/>
      <c r="H153" s="5">
        <v>0</v>
      </c>
      <c r="I153" s="12">
        <v>8</v>
      </c>
      <c r="J153" s="5" t="s">
        <v>75</v>
      </c>
      <c r="K153" s="374">
        <f t="shared" ref="K153:K155" si="19">H153*I153</f>
        <v>0</v>
      </c>
      <c r="L153" s="387"/>
    </row>
    <row r="154" spans="1:12" x14ac:dyDescent="0.25">
      <c r="A154" s="386"/>
      <c r="B154" s="387"/>
      <c r="C154" s="5"/>
      <c r="D154" s="34" t="s">
        <v>715</v>
      </c>
      <c r="E154" s="19"/>
      <c r="F154" s="19"/>
      <c r="G154" s="5"/>
      <c r="H154" s="5">
        <v>0</v>
      </c>
      <c r="I154" s="12">
        <v>250</v>
      </c>
      <c r="J154" s="5" t="s">
        <v>313</v>
      </c>
      <c r="K154" s="374">
        <f t="shared" si="19"/>
        <v>0</v>
      </c>
      <c r="L154" s="387"/>
    </row>
    <row r="155" spans="1:12" x14ac:dyDescent="0.25">
      <c r="A155" s="386"/>
      <c r="B155" s="387"/>
      <c r="C155" s="5"/>
      <c r="D155" s="34" t="s">
        <v>716</v>
      </c>
      <c r="E155" s="19"/>
      <c r="F155" s="19"/>
      <c r="G155" s="5"/>
      <c r="H155" s="5">
        <v>0</v>
      </c>
      <c r="I155" s="12">
        <v>8</v>
      </c>
      <c r="J155" s="5" t="s">
        <v>75</v>
      </c>
      <c r="K155" s="374">
        <f t="shared" si="19"/>
        <v>0</v>
      </c>
      <c r="L155" s="387"/>
    </row>
    <row r="156" spans="1:12" x14ac:dyDescent="0.25">
      <c r="A156" s="386"/>
      <c r="B156" s="387"/>
      <c r="C156" s="5"/>
      <c r="D156" s="34" t="s">
        <v>399</v>
      </c>
      <c r="E156" s="19"/>
      <c r="F156" s="19"/>
      <c r="G156" s="5"/>
      <c r="H156" s="5">
        <v>0</v>
      </c>
      <c r="I156" s="12">
        <v>849</v>
      </c>
      <c r="J156" s="5" t="s">
        <v>78</v>
      </c>
      <c r="K156" s="374">
        <f>H156*I156</f>
        <v>0</v>
      </c>
      <c r="L156" s="387"/>
    </row>
    <row r="157" spans="1:12" x14ac:dyDescent="0.25">
      <c r="A157" s="386"/>
      <c r="B157" s="387"/>
      <c r="C157" s="5"/>
      <c r="D157" s="34" t="s">
        <v>717</v>
      </c>
      <c r="E157" s="19"/>
      <c r="F157" s="19"/>
      <c r="G157" s="5"/>
      <c r="H157" s="5">
        <v>0</v>
      </c>
      <c r="I157" s="12">
        <v>6</v>
      </c>
      <c r="J157" s="5" t="s">
        <v>78</v>
      </c>
      <c r="K157" s="374">
        <f t="shared" ref="K157:K160" si="20">H157*I157</f>
        <v>0</v>
      </c>
      <c r="L157" s="387"/>
    </row>
    <row r="158" spans="1:12" x14ac:dyDescent="0.25">
      <c r="A158" s="386"/>
      <c r="B158" s="387"/>
      <c r="C158" s="5"/>
      <c r="D158" s="34" t="s">
        <v>714</v>
      </c>
      <c r="E158" s="5"/>
      <c r="F158" s="19"/>
      <c r="G158" s="5"/>
      <c r="H158" s="5">
        <v>0</v>
      </c>
      <c r="I158" s="12">
        <v>5500</v>
      </c>
      <c r="J158" s="5" t="s">
        <v>78</v>
      </c>
      <c r="K158" s="374">
        <f t="shared" si="20"/>
        <v>0</v>
      </c>
      <c r="L158" s="387"/>
    </row>
    <row r="159" spans="1:12" x14ac:dyDescent="0.25">
      <c r="A159" s="386"/>
      <c r="B159" s="387"/>
      <c r="C159" s="5"/>
      <c r="D159" s="34" t="s">
        <v>718</v>
      </c>
      <c r="E159" s="5"/>
      <c r="F159" s="19"/>
      <c r="G159" s="5"/>
      <c r="H159" s="5">
        <v>0</v>
      </c>
      <c r="I159" s="12">
        <v>2.25</v>
      </c>
      <c r="J159" s="5" t="s">
        <v>75</v>
      </c>
      <c r="K159" s="374">
        <f t="shared" si="20"/>
        <v>0</v>
      </c>
      <c r="L159" s="387"/>
    </row>
    <row r="160" spans="1:12" x14ac:dyDescent="0.25">
      <c r="A160" s="386"/>
      <c r="B160" s="387"/>
      <c r="C160" s="5"/>
      <c r="D160" s="34" t="s">
        <v>719</v>
      </c>
      <c r="E160" s="5"/>
      <c r="F160" s="19"/>
      <c r="G160" s="5"/>
      <c r="H160" s="5">
        <v>0</v>
      </c>
      <c r="I160" s="12">
        <v>1.5</v>
      </c>
      <c r="J160" s="5" t="s">
        <v>75</v>
      </c>
      <c r="K160" s="374">
        <f t="shared" si="20"/>
        <v>0</v>
      </c>
      <c r="L160" s="387"/>
    </row>
    <row r="161" spans="1:12" x14ac:dyDescent="0.25">
      <c r="A161" s="386"/>
      <c r="B161" s="387"/>
      <c r="C161" s="5"/>
      <c r="D161" s="34"/>
      <c r="E161" s="19"/>
      <c r="F161" s="5"/>
      <c r="G161" s="5"/>
      <c r="H161" s="5"/>
      <c r="I161" s="12"/>
      <c r="J161" s="5"/>
      <c r="K161" s="374"/>
      <c r="L161" s="387"/>
    </row>
    <row r="162" spans="1:12" x14ac:dyDescent="0.25">
      <c r="A162" s="386"/>
      <c r="B162" s="388" t="s">
        <v>700</v>
      </c>
      <c r="C162" s="323"/>
      <c r="D162" s="394"/>
      <c r="E162" s="323"/>
      <c r="F162" s="323"/>
      <c r="G162" s="323"/>
      <c r="H162" s="323"/>
      <c r="I162" s="379"/>
      <c r="J162" s="323"/>
      <c r="K162" s="390"/>
      <c r="L162" s="390">
        <f>SUM(K163:K170)</f>
        <v>0</v>
      </c>
    </row>
    <row r="163" spans="1:12" x14ac:dyDescent="0.25">
      <c r="A163" s="386"/>
      <c r="B163" s="387"/>
      <c r="C163" s="5"/>
      <c r="D163" s="34" t="s">
        <v>131</v>
      </c>
      <c r="E163" s="19"/>
      <c r="F163" s="19"/>
      <c r="G163" s="5"/>
      <c r="H163" s="5">
        <v>0</v>
      </c>
      <c r="I163" s="12">
        <v>8</v>
      </c>
      <c r="J163" s="5" t="s">
        <v>75</v>
      </c>
      <c r="K163" s="374">
        <f t="shared" ref="K163:K165" si="21">H163*I163</f>
        <v>0</v>
      </c>
      <c r="L163" s="387"/>
    </row>
    <row r="164" spans="1:12" x14ac:dyDescent="0.25">
      <c r="A164" s="386"/>
      <c r="B164" s="387"/>
      <c r="C164" s="5"/>
      <c r="D164" s="34" t="s">
        <v>715</v>
      </c>
      <c r="E164" s="19"/>
      <c r="F164" s="19"/>
      <c r="G164" s="5"/>
      <c r="H164" s="5">
        <v>0</v>
      </c>
      <c r="I164" s="12">
        <v>250</v>
      </c>
      <c r="J164" s="5" t="s">
        <v>313</v>
      </c>
      <c r="K164" s="374">
        <f t="shared" si="21"/>
        <v>0</v>
      </c>
      <c r="L164" s="387"/>
    </row>
    <row r="165" spans="1:12" x14ac:dyDescent="0.25">
      <c r="A165" s="386"/>
      <c r="B165" s="387"/>
      <c r="C165" s="5"/>
      <c r="D165" s="34" t="s">
        <v>716</v>
      </c>
      <c r="E165" s="19"/>
      <c r="F165" s="19"/>
      <c r="G165" s="5"/>
      <c r="H165" s="5">
        <v>0</v>
      </c>
      <c r="I165" s="12">
        <v>8</v>
      </c>
      <c r="J165" s="5" t="s">
        <v>75</v>
      </c>
      <c r="K165" s="374">
        <f t="shared" si="21"/>
        <v>0</v>
      </c>
      <c r="L165" s="387"/>
    </row>
    <row r="166" spans="1:12" x14ac:dyDescent="0.25">
      <c r="A166" s="386"/>
      <c r="B166" s="387"/>
      <c r="C166" s="5"/>
      <c r="D166" s="34" t="s">
        <v>399</v>
      </c>
      <c r="E166" s="19"/>
      <c r="F166" s="19"/>
      <c r="G166" s="5"/>
      <c r="H166" s="5">
        <v>0</v>
      </c>
      <c r="I166" s="12">
        <v>849</v>
      </c>
      <c r="J166" s="5" t="s">
        <v>78</v>
      </c>
      <c r="K166" s="374">
        <f>H166*I166</f>
        <v>0</v>
      </c>
      <c r="L166" s="387"/>
    </row>
    <row r="167" spans="1:12" x14ac:dyDescent="0.25">
      <c r="A167" s="386"/>
      <c r="B167" s="387"/>
      <c r="C167" s="5"/>
      <c r="D167" s="34" t="s">
        <v>717</v>
      </c>
      <c r="E167" s="19"/>
      <c r="F167" s="19"/>
      <c r="G167" s="5"/>
      <c r="H167" s="5">
        <v>0</v>
      </c>
      <c r="I167" s="12">
        <v>6</v>
      </c>
      <c r="J167" s="5" t="s">
        <v>78</v>
      </c>
      <c r="K167" s="374">
        <f t="shared" ref="K167:K170" si="22">H167*I167</f>
        <v>0</v>
      </c>
      <c r="L167" s="387"/>
    </row>
    <row r="168" spans="1:12" x14ac:dyDescent="0.25">
      <c r="A168" s="386"/>
      <c r="B168" s="387"/>
      <c r="C168" s="5"/>
      <c r="D168" s="34" t="s">
        <v>714</v>
      </c>
      <c r="E168" s="5"/>
      <c r="F168" s="19"/>
      <c r="G168" s="5"/>
      <c r="H168" s="5">
        <v>0</v>
      </c>
      <c r="I168" s="12">
        <v>5500</v>
      </c>
      <c r="J168" s="5" t="s">
        <v>78</v>
      </c>
      <c r="K168" s="374">
        <f t="shared" si="22"/>
        <v>0</v>
      </c>
      <c r="L168" s="387"/>
    </row>
    <row r="169" spans="1:12" x14ac:dyDescent="0.25">
      <c r="A169" s="386"/>
      <c r="B169" s="387"/>
      <c r="C169" s="5"/>
      <c r="D169" s="34" t="s">
        <v>718</v>
      </c>
      <c r="E169" s="5"/>
      <c r="F169" s="19"/>
      <c r="G169" s="5"/>
      <c r="H169" s="5">
        <v>0</v>
      </c>
      <c r="I169" s="12">
        <v>2.25</v>
      </c>
      <c r="J169" s="5" t="s">
        <v>75</v>
      </c>
      <c r="K169" s="374">
        <f t="shared" si="22"/>
        <v>0</v>
      </c>
      <c r="L169" s="387"/>
    </row>
    <row r="170" spans="1:12" x14ac:dyDescent="0.25">
      <c r="A170" s="386"/>
      <c r="B170" s="387"/>
      <c r="C170" s="5"/>
      <c r="D170" s="34" t="s">
        <v>719</v>
      </c>
      <c r="E170" s="5"/>
      <c r="F170" s="19"/>
      <c r="G170" s="5"/>
      <c r="H170" s="5">
        <v>0</v>
      </c>
      <c r="I170" s="12">
        <v>1.5</v>
      </c>
      <c r="J170" s="5" t="s">
        <v>75</v>
      </c>
      <c r="K170" s="374">
        <f t="shared" si="22"/>
        <v>0</v>
      </c>
      <c r="L170" s="387"/>
    </row>
    <row r="171" spans="1:12" x14ac:dyDescent="0.25">
      <c r="A171" s="386"/>
      <c r="B171" s="387"/>
      <c r="C171" s="5"/>
      <c r="D171" s="386"/>
      <c r="E171" s="386"/>
      <c r="F171" s="386"/>
      <c r="G171" s="386"/>
      <c r="H171" s="387"/>
      <c r="I171" s="23"/>
      <c r="J171" s="387"/>
      <c r="K171" s="23"/>
      <c r="L171" s="387"/>
    </row>
    <row r="172" spans="1:12" ht="51.75" x14ac:dyDescent="0.25">
      <c r="A172" s="324">
        <v>9.64</v>
      </c>
      <c r="B172" s="316" t="s">
        <v>403</v>
      </c>
      <c r="C172" s="323"/>
      <c r="D172" s="326" t="s">
        <v>277</v>
      </c>
      <c r="E172" s="318" t="s">
        <v>296</v>
      </c>
      <c r="F172" s="318" t="s">
        <v>297</v>
      </c>
      <c r="G172" s="319" t="s">
        <v>298</v>
      </c>
      <c r="H172" s="318" t="s">
        <v>74</v>
      </c>
      <c r="I172" s="318" t="s">
        <v>299</v>
      </c>
      <c r="J172" s="318" t="s">
        <v>300</v>
      </c>
      <c r="K172" s="318" t="s">
        <v>310</v>
      </c>
      <c r="L172" s="320" t="s">
        <v>11</v>
      </c>
    </row>
    <row r="173" spans="1:12" x14ac:dyDescent="0.25">
      <c r="A173" s="386"/>
      <c r="B173" s="387"/>
      <c r="C173" s="5"/>
      <c r="D173" s="386"/>
      <c r="E173" s="386"/>
      <c r="F173" s="386"/>
      <c r="G173" s="386"/>
      <c r="H173" s="387"/>
      <c r="I173" s="23"/>
      <c r="J173" s="387"/>
      <c r="K173" s="23"/>
      <c r="L173" s="387"/>
    </row>
    <row r="174" spans="1:12" x14ac:dyDescent="0.25">
      <c r="A174" s="386"/>
      <c r="B174" s="397" t="s">
        <v>302</v>
      </c>
      <c r="C174" s="5"/>
      <c r="D174" s="386"/>
      <c r="E174" s="386"/>
      <c r="F174" s="387"/>
      <c r="G174" s="387"/>
      <c r="H174" s="387"/>
      <c r="I174" s="387"/>
      <c r="J174" s="387"/>
      <c r="K174" s="1" t="s">
        <v>11</v>
      </c>
      <c r="L174" s="3">
        <f>SUM(K182:K188)</f>
        <v>16848.269999999997</v>
      </c>
    </row>
    <row r="175" spans="1:12" x14ac:dyDescent="0.25">
      <c r="A175" s="386"/>
      <c r="B175" s="279" t="s">
        <v>490</v>
      </c>
      <c r="C175" s="5"/>
      <c r="D175" s="386">
        <v>992</v>
      </c>
      <c r="E175" s="460" t="s">
        <v>75</v>
      </c>
      <c r="F175" s="387"/>
      <c r="G175" s="387"/>
      <c r="H175" s="387"/>
      <c r="I175" s="387"/>
      <c r="J175" s="387"/>
      <c r="K175" s="5"/>
      <c r="L175" s="5"/>
    </row>
    <row r="176" spans="1:12" x14ac:dyDescent="0.25">
      <c r="A176" s="386"/>
      <c r="B176" s="463" t="s">
        <v>779</v>
      </c>
      <c r="C176" s="280"/>
      <c r="D176" s="281">
        <v>243</v>
      </c>
      <c r="E176" s="467" t="s">
        <v>75</v>
      </c>
      <c r="F176" s="387"/>
      <c r="G176" s="387"/>
      <c r="H176" s="387"/>
      <c r="I176" s="387"/>
      <c r="J176" s="387"/>
      <c r="K176" s="387"/>
      <c r="L176" s="387"/>
    </row>
    <row r="177" spans="1:12" x14ac:dyDescent="0.25">
      <c r="A177" s="386"/>
      <c r="B177" s="279" t="s">
        <v>235</v>
      </c>
      <c r="C177" s="5"/>
      <c r="D177" s="386">
        <f>SUM(D175:D176)</f>
        <v>1235</v>
      </c>
      <c r="E177" s="460" t="s">
        <v>75</v>
      </c>
      <c r="F177" s="387"/>
      <c r="G177" s="387"/>
      <c r="H177" s="387" t="s">
        <v>13</v>
      </c>
      <c r="I177" s="387"/>
      <c r="J177" s="387"/>
      <c r="K177" s="387"/>
      <c r="L177" s="387"/>
    </row>
    <row r="178" spans="1:12" x14ac:dyDescent="0.25">
      <c r="A178" s="386"/>
      <c r="B178" s="463" t="s">
        <v>303</v>
      </c>
      <c r="C178" s="280"/>
      <c r="D178" s="464">
        <f>SUM(D177*0.07)</f>
        <v>86.45</v>
      </c>
      <c r="E178" s="467" t="s">
        <v>75</v>
      </c>
      <c r="F178" s="387"/>
      <c r="G178" s="387"/>
      <c r="H178" s="387"/>
      <c r="I178" s="387"/>
      <c r="J178" s="387"/>
      <c r="K178" s="387"/>
      <c r="L178" s="387"/>
    </row>
    <row r="179" spans="1:12" x14ac:dyDescent="0.25">
      <c r="A179" s="386"/>
      <c r="B179" s="279" t="s">
        <v>304</v>
      </c>
      <c r="C179" s="5"/>
      <c r="D179" s="398">
        <f>SUM(D177:D178)</f>
        <v>1321.45</v>
      </c>
      <c r="E179" s="460" t="s">
        <v>75</v>
      </c>
      <c r="F179" s="387"/>
      <c r="G179" s="387"/>
      <c r="H179" s="387"/>
      <c r="I179" s="374"/>
      <c r="J179" s="387"/>
      <c r="K179" s="387"/>
      <c r="L179" s="387"/>
    </row>
    <row r="180" spans="1:12" x14ac:dyDescent="0.25">
      <c r="A180" s="386"/>
      <c r="B180" s="465" t="s">
        <v>305</v>
      </c>
      <c r="C180" s="56"/>
      <c r="D180" s="278"/>
      <c r="E180" s="468" t="s">
        <v>75</v>
      </c>
      <c r="F180" s="387"/>
      <c r="G180" s="5"/>
      <c r="H180" s="387"/>
      <c r="I180" s="387"/>
      <c r="J180" s="387"/>
      <c r="K180" s="387"/>
      <c r="L180" s="387"/>
    </row>
    <row r="181" spans="1:12" x14ac:dyDescent="0.25">
      <c r="A181" s="386"/>
      <c r="B181" s="279"/>
      <c r="C181" s="5"/>
      <c r="D181" s="387"/>
      <c r="E181" s="387"/>
      <c r="F181" s="5"/>
      <c r="G181" s="387"/>
      <c r="H181" s="387"/>
      <c r="I181" s="387"/>
      <c r="J181" s="387"/>
      <c r="K181" s="387"/>
      <c r="L181" s="387"/>
    </row>
    <row r="182" spans="1:12" x14ac:dyDescent="0.25">
      <c r="A182" s="386"/>
      <c r="B182" s="279" t="s">
        <v>780</v>
      </c>
      <c r="C182" s="5"/>
      <c r="D182" s="5" t="s">
        <v>782</v>
      </c>
      <c r="E182" s="386"/>
      <c r="F182" s="386" t="s">
        <v>306</v>
      </c>
      <c r="G182" s="387"/>
      <c r="H182" s="387">
        <v>0</v>
      </c>
      <c r="I182" s="23">
        <v>0</v>
      </c>
      <c r="J182" s="387" t="s">
        <v>75</v>
      </c>
      <c r="K182" s="374">
        <f>H182*I182</f>
        <v>0</v>
      </c>
      <c r="L182" s="387"/>
    </row>
    <row r="183" spans="1:12" x14ac:dyDescent="0.25">
      <c r="A183" s="386"/>
      <c r="B183" s="279" t="s">
        <v>784</v>
      </c>
      <c r="C183" s="5"/>
      <c r="D183" s="5" t="s">
        <v>783</v>
      </c>
      <c r="E183" s="387"/>
      <c r="F183" s="386" t="s">
        <v>306</v>
      </c>
      <c r="G183" s="387"/>
      <c r="H183" s="387">
        <v>1</v>
      </c>
      <c r="I183" s="23">
        <v>8822.48</v>
      </c>
      <c r="J183" s="387" t="s">
        <v>787</v>
      </c>
      <c r="K183" s="374">
        <f>H183*I183</f>
        <v>8822.48</v>
      </c>
      <c r="L183" s="387"/>
    </row>
    <row r="184" spans="1:12" x14ac:dyDescent="0.25">
      <c r="A184" s="386"/>
      <c r="B184" s="279" t="s">
        <v>785</v>
      </c>
      <c r="C184" s="5"/>
      <c r="D184" s="5" t="s">
        <v>783</v>
      </c>
      <c r="E184" s="387"/>
      <c r="F184" s="386" t="s">
        <v>306</v>
      </c>
      <c r="G184" s="387"/>
      <c r="H184" s="387">
        <v>1</v>
      </c>
      <c r="I184" s="23">
        <v>2325.4699999999998</v>
      </c>
      <c r="J184" s="387" t="s">
        <v>787</v>
      </c>
      <c r="K184" s="374">
        <f>H184*I184</f>
        <v>2325.4699999999998</v>
      </c>
      <c r="L184" s="387"/>
    </row>
    <row r="185" spans="1:12" x14ac:dyDescent="0.25">
      <c r="A185" s="386"/>
      <c r="B185" s="279" t="s">
        <v>786</v>
      </c>
      <c r="C185" s="5"/>
      <c r="D185" s="5"/>
      <c r="E185" s="387"/>
      <c r="F185" s="386" t="s">
        <v>306</v>
      </c>
      <c r="G185" s="387"/>
      <c r="H185" s="387">
        <v>1</v>
      </c>
      <c r="I185" s="23">
        <v>1021</v>
      </c>
      <c r="J185" s="387" t="s">
        <v>787</v>
      </c>
      <c r="K185" s="374">
        <f>H185*I185</f>
        <v>1021</v>
      </c>
      <c r="L185" s="387"/>
    </row>
    <row r="186" spans="1:12" x14ac:dyDescent="0.25">
      <c r="A186" s="386"/>
      <c r="B186" s="279" t="s">
        <v>781</v>
      </c>
      <c r="C186" s="5"/>
      <c r="D186" s="5"/>
      <c r="E186" s="387"/>
      <c r="F186" s="386" t="s">
        <v>306</v>
      </c>
      <c r="G186" s="387"/>
      <c r="H186" s="387">
        <v>2</v>
      </c>
      <c r="I186" s="23">
        <v>127.12</v>
      </c>
      <c r="J186" s="387" t="s">
        <v>787</v>
      </c>
      <c r="K186" s="374">
        <f>H186*I186</f>
        <v>254.24</v>
      </c>
      <c r="L186" s="387"/>
    </row>
    <row r="187" spans="1:12" x14ac:dyDescent="0.25">
      <c r="A187" s="386"/>
      <c r="B187" s="279" t="s">
        <v>720</v>
      </c>
      <c r="C187" s="5"/>
      <c r="D187" s="5"/>
      <c r="E187" s="387"/>
      <c r="F187" s="386" t="s">
        <v>306</v>
      </c>
      <c r="G187" s="387"/>
      <c r="H187" s="387">
        <v>7</v>
      </c>
      <c r="I187" s="23">
        <v>121.44</v>
      </c>
      <c r="J187" s="387" t="s">
        <v>787</v>
      </c>
      <c r="K187" s="374">
        <f t="shared" ref="K187:K188" si="23">H187*I187</f>
        <v>850.07999999999993</v>
      </c>
      <c r="L187" s="387"/>
    </row>
    <row r="188" spans="1:12" x14ac:dyDescent="0.25">
      <c r="A188" s="386"/>
      <c r="B188" s="279" t="s">
        <v>721</v>
      </c>
      <c r="C188" s="5"/>
      <c r="D188" s="5" t="s">
        <v>788</v>
      </c>
      <c r="E188" s="387"/>
      <c r="F188" s="386" t="s">
        <v>306</v>
      </c>
      <c r="G188" s="387"/>
      <c r="H188" s="387">
        <v>1100</v>
      </c>
      <c r="I188" s="23">
        <v>3.25</v>
      </c>
      <c r="J188" s="387" t="s">
        <v>75</v>
      </c>
      <c r="K188" s="374">
        <f t="shared" si="23"/>
        <v>3575</v>
      </c>
      <c r="L188" s="387"/>
    </row>
    <row r="189" spans="1:12" x14ac:dyDescent="0.25">
      <c r="A189" s="386"/>
      <c r="B189" s="387"/>
      <c r="C189" s="5"/>
      <c r="D189" s="279"/>
      <c r="E189" s="387"/>
      <c r="F189" s="387"/>
      <c r="G189" s="387"/>
      <c r="H189" s="387"/>
      <c r="I189" s="23"/>
      <c r="J189" s="387"/>
      <c r="K189" s="374"/>
      <c r="L189" s="387"/>
    </row>
    <row r="190" spans="1:12" x14ac:dyDescent="0.25">
      <c r="A190" s="386"/>
      <c r="B190" s="399" t="s">
        <v>225</v>
      </c>
      <c r="C190" s="279"/>
      <c r="D190" s="387"/>
      <c r="E190" s="387"/>
      <c r="F190" s="387"/>
      <c r="G190" s="387"/>
      <c r="H190" s="23"/>
      <c r="I190" s="387"/>
      <c r="J190" s="374"/>
      <c r="K190" s="387"/>
      <c r="L190" s="387"/>
    </row>
    <row r="191" spans="1:12" x14ac:dyDescent="0.25">
      <c r="A191" s="386"/>
      <c r="B191" s="387" t="s">
        <v>206</v>
      </c>
      <c r="C191" s="279"/>
      <c r="D191" s="387"/>
      <c r="E191" s="387"/>
      <c r="F191" s="387"/>
      <c r="G191" s="387"/>
      <c r="H191" s="23"/>
      <c r="I191" s="387"/>
      <c r="J191" s="374"/>
      <c r="K191" s="387"/>
      <c r="L191" s="387"/>
    </row>
    <row r="192" spans="1:12" x14ac:dyDescent="0.25">
      <c r="A192" s="386"/>
      <c r="B192" s="387" t="s">
        <v>154</v>
      </c>
      <c r="C192" s="279"/>
      <c r="D192" s="387"/>
      <c r="E192" s="387"/>
      <c r="F192" s="387"/>
      <c r="G192" s="387"/>
      <c r="H192" s="23"/>
      <c r="I192" s="387"/>
      <c r="J192" s="374"/>
      <c r="K192" s="387"/>
      <c r="L192" s="387"/>
    </row>
    <row r="193" spans="1:12" x14ac:dyDescent="0.25">
      <c r="A193" s="386"/>
      <c r="B193" s="387"/>
      <c r="C193" s="387"/>
      <c r="D193" s="387"/>
      <c r="E193" s="387"/>
      <c r="F193" s="387"/>
      <c r="G193" s="387"/>
      <c r="H193" s="387"/>
      <c r="I193" s="387"/>
      <c r="J193" s="387"/>
      <c r="K193" s="387"/>
      <c r="L193" s="387"/>
    </row>
    <row r="194" spans="1:12" ht="51.75" x14ac:dyDescent="0.25">
      <c r="A194" s="324">
        <v>9.657</v>
      </c>
      <c r="B194" s="316" t="s">
        <v>404</v>
      </c>
      <c r="C194" s="323"/>
      <c r="D194" s="326" t="s">
        <v>277</v>
      </c>
      <c r="E194" s="318" t="s">
        <v>296</v>
      </c>
      <c r="F194" s="318" t="s">
        <v>297</v>
      </c>
      <c r="G194" s="319" t="s">
        <v>298</v>
      </c>
      <c r="H194" s="318" t="s">
        <v>74</v>
      </c>
      <c r="I194" s="318" t="s">
        <v>299</v>
      </c>
      <c r="J194" s="318" t="s">
        <v>300</v>
      </c>
      <c r="K194" s="318" t="s">
        <v>310</v>
      </c>
      <c r="L194" s="320" t="s">
        <v>11</v>
      </c>
    </row>
    <row r="195" spans="1:12" x14ac:dyDescent="0.25">
      <c r="A195" s="386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387"/>
    </row>
    <row r="196" spans="1:12" x14ac:dyDescent="0.25">
      <c r="A196" s="386"/>
      <c r="B196" s="397" t="s">
        <v>320</v>
      </c>
      <c r="C196" s="5"/>
      <c r="D196" s="386"/>
      <c r="E196" s="386"/>
      <c r="F196" s="5"/>
      <c r="G196" s="5"/>
      <c r="H196" s="5"/>
      <c r="I196" s="5"/>
      <c r="J196" s="5"/>
      <c r="K196" s="26" t="s">
        <v>11</v>
      </c>
      <c r="L196" s="250">
        <f>SUM(L197:L198)</f>
        <v>0</v>
      </c>
    </row>
    <row r="197" spans="1:12" x14ac:dyDescent="0.25">
      <c r="A197" s="386"/>
      <c r="B197" s="463" t="s">
        <v>491</v>
      </c>
      <c r="C197" s="280"/>
      <c r="D197" s="281">
        <v>0</v>
      </c>
      <c r="E197" s="467" t="s">
        <v>75</v>
      </c>
      <c r="F197" s="5"/>
      <c r="G197" s="5"/>
      <c r="H197" s="5"/>
      <c r="I197" s="5"/>
      <c r="J197" s="5"/>
      <c r="K197" s="402" t="s">
        <v>677</v>
      </c>
      <c r="L197" s="466">
        <v>0</v>
      </c>
    </row>
    <row r="198" spans="1:12" x14ac:dyDescent="0.25">
      <c r="A198" s="386"/>
      <c r="B198" s="279" t="s">
        <v>235</v>
      </c>
      <c r="C198" s="5"/>
      <c r="D198" s="386">
        <f>SUM(D197)</f>
        <v>0</v>
      </c>
      <c r="E198" s="460" t="s">
        <v>75</v>
      </c>
      <c r="F198" s="5"/>
      <c r="G198" s="5"/>
      <c r="H198" s="5"/>
      <c r="I198" s="5"/>
      <c r="J198" s="5"/>
      <c r="K198" s="402" t="s">
        <v>676</v>
      </c>
      <c r="L198" s="466">
        <v>0</v>
      </c>
    </row>
    <row r="199" spans="1:12" x14ac:dyDescent="0.25">
      <c r="A199" s="386"/>
      <c r="B199" s="463" t="s">
        <v>303</v>
      </c>
      <c r="C199" s="280"/>
      <c r="D199" s="464">
        <f>D198*0.07</f>
        <v>0</v>
      </c>
      <c r="E199" s="467" t="s">
        <v>75</v>
      </c>
      <c r="F199" s="5"/>
      <c r="G199" s="5"/>
      <c r="H199" s="5"/>
      <c r="I199" s="5"/>
      <c r="J199" s="5"/>
      <c r="K199" s="5"/>
      <c r="L199" s="387"/>
    </row>
    <row r="200" spans="1:12" x14ac:dyDescent="0.25">
      <c r="A200" s="386"/>
      <c r="B200" s="279" t="s">
        <v>304</v>
      </c>
      <c r="C200" s="5"/>
      <c r="D200" s="398">
        <f>SUM(D198:D199)</f>
        <v>0</v>
      </c>
      <c r="E200" s="460" t="s">
        <v>75</v>
      </c>
      <c r="F200" s="5"/>
      <c r="G200" s="5"/>
      <c r="H200" s="5"/>
      <c r="I200" s="5"/>
      <c r="J200" s="5"/>
      <c r="K200" s="5"/>
      <c r="L200" s="387"/>
    </row>
    <row r="201" spans="1:12" x14ac:dyDescent="0.25">
      <c r="A201" s="386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387"/>
    </row>
    <row r="202" spans="1:12" x14ac:dyDescent="0.25">
      <c r="A202" s="386"/>
      <c r="B202" s="279" t="s">
        <v>722</v>
      </c>
      <c r="C202" s="5"/>
      <c r="D202" s="5"/>
      <c r="E202" s="5"/>
      <c r="F202" s="19" t="s">
        <v>306</v>
      </c>
      <c r="G202" s="19"/>
      <c r="H202" s="5">
        <v>0</v>
      </c>
      <c r="I202" s="12">
        <v>0</v>
      </c>
      <c r="J202" s="5" t="s">
        <v>75</v>
      </c>
      <c r="K202" s="24">
        <f>I202*H202</f>
        <v>0</v>
      </c>
      <c r="L202" s="387"/>
    </row>
    <row r="203" spans="1:12" x14ac:dyDescent="0.25">
      <c r="A203" s="386"/>
      <c r="B203" s="279" t="s">
        <v>168</v>
      </c>
      <c r="C203" s="5"/>
      <c r="D203" s="5"/>
      <c r="E203" s="5"/>
      <c r="F203" s="19" t="s">
        <v>306</v>
      </c>
      <c r="G203" s="19"/>
      <c r="H203" s="5">
        <v>0</v>
      </c>
      <c r="I203" s="12">
        <v>0</v>
      </c>
      <c r="J203" s="5" t="s">
        <v>75</v>
      </c>
      <c r="K203" s="24">
        <f>I203*H203</f>
        <v>0</v>
      </c>
      <c r="L203" s="387"/>
    </row>
    <row r="204" spans="1:12" x14ac:dyDescent="0.25">
      <c r="A204" s="386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387"/>
    </row>
    <row r="205" spans="1:12" ht="51.75" x14ac:dyDescent="0.25">
      <c r="A205" s="324">
        <v>9.6720000000000006</v>
      </c>
      <c r="B205" s="316" t="s">
        <v>405</v>
      </c>
      <c r="C205" s="323"/>
      <c r="D205" s="326" t="s">
        <v>277</v>
      </c>
      <c r="E205" s="318" t="s">
        <v>296</v>
      </c>
      <c r="F205" s="318" t="s">
        <v>297</v>
      </c>
      <c r="G205" s="319" t="s">
        <v>298</v>
      </c>
      <c r="H205" s="318" t="s">
        <v>74</v>
      </c>
      <c r="I205" s="318" t="s">
        <v>299</v>
      </c>
      <c r="J205" s="318" t="s">
        <v>300</v>
      </c>
      <c r="K205" s="318" t="s">
        <v>310</v>
      </c>
      <c r="L205" s="320" t="s">
        <v>11</v>
      </c>
    </row>
    <row r="206" spans="1:12" x14ac:dyDescent="0.25">
      <c r="A206" s="386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387"/>
    </row>
    <row r="207" spans="1:12" x14ac:dyDescent="0.25">
      <c r="A207" s="386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387"/>
    </row>
    <row r="208" spans="1:12" x14ac:dyDescent="0.25">
      <c r="A208" s="386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387"/>
    </row>
    <row r="209" spans="1:12" ht="51.75" x14ac:dyDescent="0.25">
      <c r="A209" s="324">
        <v>9.68</v>
      </c>
      <c r="B209" s="316" t="s">
        <v>406</v>
      </c>
      <c r="C209" s="323"/>
      <c r="D209" s="326" t="s">
        <v>277</v>
      </c>
      <c r="E209" s="318" t="s">
        <v>296</v>
      </c>
      <c r="F209" s="318" t="s">
        <v>297</v>
      </c>
      <c r="G209" s="319" t="s">
        <v>298</v>
      </c>
      <c r="H209" s="318" t="s">
        <v>74</v>
      </c>
      <c r="I209" s="318" t="s">
        <v>299</v>
      </c>
      <c r="J209" s="318" t="s">
        <v>300</v>
      </c>
      <c r="K209" s="318" t="s">
        <v>310</v>
      </c>
      <c r="L209" s="320" t="s">
        <v>11</v>
      </c>
    </row>
    <row r="210" spans="1:12" x14ac:dyDescent="0.25">
      <c r="A210" s="386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387"/>
    </row>
    <row r="211" spans="1:12" x14ac:dyDescent="0.25">
      <c r="A211" s="386"/>
      <c r="B211" s="9" t="s">
        <v>320</v>
      </c>
      <c r="C211" s="5"/>
      <c r="D211" s="5"/>
      <c r="E211" s="5"/>
      <c r="F211" s="5"/>
      <c r="G211" s="5"/>
      <c r="H211" s="5"/>
      <c r="I211" s="5"/>
      <c r="J211" s="5"/>
      <c r="K211" s="26" t="s">
        <v>11</v>
      </c>
      <c r="L211" s="250">
        <f>SUM(K225:K228)</f>
        <v>8119.28</v>
      </c>
    </row>
    <row r="212" spans="1:12" x14ac:dyDescent="0.25">
      <c r="A212" s="386"/>
      <c r="B212" s="34" t="s">
        <v>723</v>
      </c>
      <c r="C212" s="5"/>
      <c r="D212" s="19">
        <v>0</v>
      </c>
      <c r="E212" s="5" t="s">
        <v>75</v>
      </c>
      <c r="F212" s="5"/>
      <c r="G212" s="5"/>
      <c r="H212" s="5"/>
      <c r="I212" s="5"/>
      <c r="J212" s="5"/>
      <c r="K212" s="5"/>
      <c r="L212" s="387"/>
    </row>
    <row r="213" spans="1:12" x14ac:dyDescent="0.25">
      <c r="A213" s="386"/>
      <c r="B213" s="34" t="s">
        <v>724</v>
      </c>
      <c r="C213" s="5"/>
      <c r="D213" s="19">
        <v>657</v>
      </c>
      <c r="E213" s="5" t="s">
        <v>75</v>
      </c>
      <c r="F213" s="5"/>
      <c r="G213" s="5"/>
      <c r="H213" s="5"/>
      <c r="I213" s="5"/>
      <c r="J213" s="5"/>
      <c r="K213" s="5"/>
      <c r="L213" s="387"/>
    </row>
    <row r="214" spans="1:12" x14ac:dyDescent="0.25">
      <c r="A214" s="386"/>
      <c r="B214" s="418" t="s">
        <v>725</v>
      </c>
      <c r="C214" s="280"/>
      <c r="D214" s="405">
        <v>88</v>
      </c>
      <c r="E214" s="280" t="s">
        <v>75</v>
      </c>
      <c r="F214" s="5"/>
      <c r="G214" s="5"/>
      <c r="H214" s="5"/>
      <c r="I214" s="5"/>
      <c r="J214" s="5"/>
      <c r="K214" s="34"/>
      <c r="L214" s="387"/>
    </row>
    <row r="215" spans="1:12" x14ac:dyDescent="0.25">
      <c r="A215" s="386"/>
      <c r="B215" s="34" t="s">
        <v>307</v>
      </c>
      <c r="C215" s="5"/>
      <c r="D215" s="19">
        <f>SUM(D212:D214)</f>
        <v>745</v>
      </c>
      <c r="E215" s="5" t="s">
        <v>75</v>
      </c>
      <c r="F215" s="5"/>
      <c r="G215" s="5"/>
      <c r="H215" s="5"/>
      <c r="I215" s="5"/>
      <c r="J215" s="5"/>
      <c r="K215" s="5"/>
      <c r="L215" s="387"/>
    </row>
    <row r="216" spans="1:12" x14ac:dyDescent="0.25">
      <c r="A216" s="386"/>
      <c r="B216" s="34" t="s">
        <v>789</v>
      </c>
      <c r="C216" s="5"/>
      <c r="D216" s="45">
        <f>D215*1.35/9</f>
        <v>111.75000000000001</v>
      </c>
      <c r="E216" s="5" t="s">
        <v>130</v>
      </c>
      <c r="F216" s="5"/>
      <c r="G216" s="5"/>
      <c r="H216" s="5"/>
      <c r="I216" s="5"/>
      <c r="J216" s="5"/>
      <c r="K216" s="5"/>
      <c r="L216" s="387"/>
    </row>
    <row r="217" spans="1:12" x14ac:dyDescent="0.25">
      <c r="A217" s="386"/>
      <c r="B217" s="34" t="s">
        <v>790</v>
      </c>
      <c r="C217" s="5"/>
      <c r="D217" s="19">
        <v>132.66</v>
      </c>
      <c r="E217" s="5" t="s">
        <v>130</v>
      </c>
      <c r="F217" s="5"/>
      <c r="G217" s="5"/>
      <c r="H217" s="5"/>
      <c r="I217" s="5"/>
      <c r="J217" s="5"/>
      <c r="K217" s="5"/>
      <c r="L217" s="387"/>
    </row>
    <row r="218" spans="1:12" x14ac:dyDescent="0.25">
      <c r="A218" s="386"/>
      <c r="B218" s="34"/>
      <c r="C218" s="5"/>
      <c r="D218" s="5"/>
      <c r="E218" s="5"/>
      <c r="F218" s="5"/>
      <c r="G218" s="5"/>
      <c r="H218" s="5"/>
      <c r="I218" s="5"/>
      <c r="J218" s="5"/>
      <c r="K218" s="5"/>
      <c r="L218" s="387"/>
    </row>
    <row r="219" spans="1:12" x14ac:dyDescent="0.25">
      <c r="A219" s="386"/>
      <c r="B219" s="400" t="s">
        <v>308</v>
      </c>
      <c r="C219" s="5"/>
      <c r="D219" s="5"/>
      <c r="E219" s="5"/>
      <c r="F219" s="5"/>
      <c r="G219" s="5"/>
      <c r="H219" s="5"/>
      <c r="I219" s="5"/>
      <c r="J219" s="5"/>
      <c r="K219" s="5"/>
      <c r="L219" s="387"/>
    </row>
    <row r="220" spans="1:12" x14ac:dyDescent="0.25">
      <c r="A220" s="386"/>
      <c r="B220" s="34" t="s">
        <v>168</v>
      </c>
      <c r="C220" s="5"/>
      <c r="D220" s="5"/>
      <c r="E220" s="5"/>
      <c r="F220" s="5"/>
      <c r="G220" s="5"/>
      <c r="H220" s="5"/>
      <c r="I220" s="12">
        <v>8</v>
      </c>
      <c r="J220" s="5" t="s">
        <v>309</v>
      </c>
      <c r="K220" s="5"/>
      <c r="L220" s="387"/>
    </row>
    <row r="221" spans="1:12" x14ac:dyDescent="0.25">
      <c r="A221" s="26"/>
      <c r="B221" s="34" t="s">
        <v>726</v>
      </c>
      <c r="C221" s="5"/>
      <c r="D221" s="5"/>
      <c r="E221" s="5"/>
      <c r="F221" s="5"/>
      <c r="G221" s="5"/>
      <c r="H221" s="5"/>
      <c r="I221" s="429">
        <v>9</v>
      </c>
      <c r="J221" s="5" t="s">
        <v>309</v>
      </c>
      <c r="K221" s="5"/>
      <c r="L221" s="5"/>
    </row>
    <row r="222" spans="1:12" x14ac:dyDescent="0.25">
      <c r="A222" s="19"/>
      <c r="B222" s="34" t="s">
        <v>226</v>
      </c>
      <c r="C222" s="5"/>
      <c r="D222" s="5"/>
      <c r="E222" s="5"/>
      <c r="F222" s="5"/>
      <c r="G222" s="5"/>
      <c r="H222" s="5"/>
      <c r="I222" s="12">
        <v>40</v>
      </c>
      <c r="J222" s="5" t="s">
        <v>309</v>
      </c>
      <c r="K222" s="5"/>
      <c r="L222" s="5"/>
    </row>
    <row r="223" spans="1:12" x14ac:dyDescent="0.25">
      <c r="A223" s="19"/>
      <c r="B223" s="34" t="s">
        <v>227</v>
      </c>
      <c r="C223" s="5"/>
      <c r="D223" s="5"/>
      <c r="E223" s="5"/>
      <c r="F223" s="5"/>
      <c r="G223" s="5"/>
      <c r="H223" s="5"/>
      <c r="I223" s="12">
        <v>1</v>
      </c>
      <c r="J223" s="5" t="s">
        <v>309</v>
      </c>
      <c r="K223" s="5"/>
      <c r="L223" s="5"/>
    </row>
    <row r="224" spans="1:12" x14ac:dyDescent="0.25">
      <c r="A224" s="19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</row>
    <row r="225" spans="1:12" x14ac:dyDescent="0.25">
      <c r="A225" s="19"/>
      <c r="B225" s="34" t="s">
        <v>727</v>
      </c>
      <c r="C225" s="5"/>
      <c r="D225" s="5"/>
      <c r="E225" s="5"/>
      <c r="F225" s="19" t="s">
        <v>306</v>
      </c>
      <c r="G225" s="5"/>
      <c r="H225" s="5">
        <v>132.66</v>
      </c>
      <c r="I225" s="12">
        <f>I220+I221+I222+I223</f>
        <v>58</v>
      </c>
      <c r="J225" s="5" t="s">
        <v>130</v>
      </c>
      <c r="K225" s="374">
        <f t="shared" ref="K225:K228" si="24">H225*I225</f>
        <v>7694.28</v>
      </c>
      <c r="L225" s="5"/>
    </row>
    <row r="226" spans="1:12" x14ac:dyDescent="0.25">
      <c r="A226" s="19"/>
      <c r="B226" s="34" t="s">
        <v>169</v>
      </c>
      <c r="C226" s="5"/>
      <c r="D226" s="5"/>
      <c r="E226" s="5"/>
      <c r="F226" s="19" t="s">
        <v>306</v>
      </c>
      <c r="G226" s="5"/>
      <c r="H226" s="5">
        <v>0</v>
      </c>
      <c r="I226" s="12">
        <v>0</v>
      </c>
      <c r="J226" s="5" t="s">
        <v>130</v>
      </c>
      <c r="K226" s="374">
        <f t="shared" si="24"/>
        <v>0</v>
      </c>
      <c r="L226" s="5"/>
    </row>
    <row r="227" spans="1:12" x14ac:dyDescent="0.25">
      <c r="A227" s="19"/>
      <c r="B227" s="34" t="s">
        <v>207</v>
      </c>
      <c r="C227" s="5"/>
      <c r="D227" s="5"/>
      <c r="E227" s="5"/>
      <c r="F227" s="19" t="s">
        <v>306</v>
      </c>
      <c r="G227" s="5"/>
      <c r="H227" s="5">
        <v>0</v>
      </c>
      <c r="I227" s="12">
        <v>3</v>
      </c>
      <c r="J227" s="5" t="s">
        <v>75</v>
      </c>
      <c r="K227" s="374">
        <f t="shared" si="24"/>
        <v>0</v>
      </c>
      <c r="L227" s="5"/>
    </row>
    <row r="228" spans="1:12" x14ac:dyDescent="0.25">
      <c r="A228" s="19"/>
      <c r="B228" s="34" t="s">
        <v>228</v>
      </c>
      <c r="C228" s="5"/>
      <c r="D228" s="5"/>
      <c r="E228" s="5"/>
      <c r="F228" s="19" t="s">
        <v>306</v>
      </c>
      <c r="G228" s="5"/>
      <c r="H228" s="5">
        <v>17</v>
      </c>
      <c r="I228" s="12">
        <v>25</v>
      </c>
      <c r="J228" s="5" t="s">
        <v>78</v>
      </c>
      <c r="K228" s="374">
        <f t="shared" si="24"/>
        <v>425</v>
      </c>
      <c r="L228" s="5"/>
    </row>
    <row r="229" spans="1:12" x14ac:dyDescent="0.25">
      <c r="A229" s="19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</row>
    <row r="230" spans="1:12" ht="51.75" x14ac:dyDescent="0.25">
      <c r="A230" s="324">
        <v>9.7200000000000006</v>
      </c>
      <c r="B230" s="316" t="s">
        <v>517</v>
      </c>
      <c r="C230" s="323"/>
      <c r="D230" s="326" t="s">
        <v>277</v>
      </c>
      <c r="E230" s="318" t="s">
        <v>296</v>
      </c>
      <c r="F230" s="318" t="s">
        <v>297</v>
      </c>
      <c r="G230" s="319" t="s">
        <v>298</v>
      </c>
      <c r="H230" s="318" t="s">
        <v>74</v>
      </c>
      <c r="I230" s="318" t="s">
        <v>299</v>
      </c>
      <c r="J230" s="318" t="s">
        <v>300</v>
      </c>
      <c r="K230" s="318" t="s">
        <v>310</v>
      </c>
      <c r="L230" s="320" t="s">
        <v>11</v>
      </c>
    </row>
    <row r="231" spans="1:12" x14ac:dyDescent="0.25">
      <c r="A231" s="19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</row>
    <row r="232" spans="1:12" x14ac:dyDescent="0.25">
      <c r="A232" s="19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</row>
    <row r="233" spans="1:12" x14ac:dyDescent="0.25">
      <c r="A233" s="19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</row>
    <row r="234" spans="1:12" ht="51.75" x14ac:dyDescent="0.25">
      <c r="A234" s="324">
        <v>9.91</v>
      </c>
      <c r="B234" s="316" t="s">
        <v>27</v>
      </c>
      <c r="C234" s="323"/>
      <c r="D234" s="326" t="s">
        <v>277</v>
      </c>
      <c r="E234" s="318" t="s">
        <v>296</v>
      </c>
      <c r="F234" s="318" t="s">
        <v>297</v>
      </c>
      <c r="G234" s="319" t="s">
        <v>298</v>
      </c>
      <c r="H234" s="318" t="s">
        <v>74</v>
      </c>
      <c r="I234" s="318" t="s">
        <v>299</v>
      </c>
      <c r="J234" s="318" t="s">
        <v>300</v>
      </c>
      <c r="K234" s="318" t="s">
        <v>310</v>
      </c>
      <c r="L234" s="320" t="s">
        <v>11</v>
      </c>
    </row>
    <row r="235" spans="1:12" x14ac:dyDescent="0.25">
      <c r="A235" s="19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</row>
    <row r="236" spans="1:12" x14ac:dyDescent="0.25">
      <c r="A236" s="19"/>
      <c r="B236" s="5"/>
      <c r="C236" s="5"/>
      <c r="D236" s="5"/>
      <c r="E236" s="5"/>
      <c r="K236" s="26" t="s">
        <v>11</v>
      </c>
      <c r="L236" s="423">
        <v>0</v>
      </c>
    </row>
    <row r="237" spans="1:12" x14ac:dyDescent="0.25">
      <c r="A237" s="19"/>
      <c r="B237" s="5"/>
      <c r="C237" s="5"/>
      <c r="D237" s="5"/>
      <c r="E237" s="5"/>
      <c r="F237" s="19" t="s">
        <v>106</v>
      </c>
      <c r="G237" s="19" t="s">
        <v>682</v>
      </c>
      <c r="H237" s="7">
        <v>1</v>
      </c>
      <c r="I237" s="11">
        <v>0</v>
      </c>
      <c r="J237" s="24" t="s">
        <v>105</v>
      </c>
      <c r="K237" s="5"/>
      <c r="L237" s="5"/>
    </row>
    <row r="238" spans="1:12" x14ac:dyDescent="0.25">
      <c r="A238" s="19"/>
      <c r="B238" s="5"/>
      <c r="C238" s="5"/>
      <c r="D238" s="5"/>
      <c r="E238" s="5"/>
      <c r="F238" s="19" t="s">
        <v>106</v>
      </c>
      <c r="G238" s="19" t="s">
        <v>682</v>
      </c>
      <c r="H238" s="7">
        <v>1</v>
      </c>
      <c r="I238" s="11">
        <v>0</v>
      </c>
      <c r="J238" s="24" t="s">
        <v>105</v>
      </c>
      <c r="K238" s="5"/>
      <c r="L238" s="5"/>
    </row>
    <row r="239" spans="1:12" x14ac:dyDescent="0.25">
      <c r="A239" s="19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</row>
    <row r="240" spans="1:12" x14ac:dyDescent="0.25">
      <c r="A240" s="19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</row>
    <row r="241" spans="1:12" x14ac:dyDescent="0.25">
      <c r="A241" s="19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</row>
    <row r="242" spans="1:12" x14ac:dyDescent="0.25">
      <c r="A242" s="26"/>
      <c r="B242" s="10"/>
      <c r="C242" s="401"/>
      <c r="D242" s="49"/>
      <c r="E242" s="49"/>
      <c r="F242" s="50"/>
      <c r="G242" s="49"/>
      <c r="H242" s="49"/>
      <c r="I242" s="49"/>
      <c r="J242" s="49"/>
      <c r="K242" s="30"/>
      <c r="L242" s="5"/>
    </row>
    <row r="243" spans="1:12" x14ac:dyDescent="0.25">
      <c r="A243" s="19"/>
      <c r="B243" s="5"/>
      <c r="C243" s="5"/>
      <c r="D243" s="5"/>
      <c r="E243" s="5"/>
      <c r="F243" s="5"/>
      <c r="G243" s="5"/>
      <c r="H243" s="5"/>
      <c r="I243" s="5"/>
      <c r="J243" s="34"/>
      <c r="K243" s="20"/>
      <c r="L243" s="5"/>
    </row>
    <row r="244" spans="1:12" x14ac:dyDescent="0.25">
      <c r="A244" s="19"/>
      <c r="B244" s="9"/>
      <c r="C244" s="5"/>
      <c r="D244" s="5"/>
      <c r="E244" s="5"/>
      <c r="F244" s="5"/>
      <c r="G244" s="5"/>
      <c r="H244" s="5"/>
      <c r="I244" s="5"/>
      <c r="J244" s="5"/>
      <c r="K244" s="24"/>
      <c r="L244" s="5"/>
    </row>
    <row r="245" spans="1:12" x14ac:dyDescent="0.25">
      <c r="A245" s="19"/>
      <c r="B245" s="34"/>
      <c r="C245" s="34"/>
      <c r="D245" s="19"/>
      <c r="E245" s="19"/>
      <c r="F245" s="5"/>
      <c r="G245" s="5"/>
      <c r="H245" s="21"/>
      <c r="I245" s="5"/>
      <c r="J245" s="374"/>
      <c r="K245" s="5"/>
      <c r="L245" s="5"/>
    </row>
    <row r="246" spans="1:12" x14ac:dyDescent="0.25">
      <c r="A246" s="19"/>
      <c r="B246" s="5"/>
      <c r="C246" s="34"/>
      <c r="D246" s="19"/>
      <c r="E246" s="19"/>
      <c r="F246" s="5"/>
      <c r="G246" s="5"/>
      <c r="H246" s="21"/>
      <c r="I246" s="5"/>
      <c r="J246" s="374"/>
      <c r="K246" s="5"/>
      <c r="L246" s="5"/>
    </row>
    <row r="247" spans="1:12" x14ac:dyDescent="0.25">
      <c r="A247" s="19"/>
      <c r="B247" s="5"/>
      <c r="C247" s="34"/>
      <c r="D247" s="19"/>
      <c r="E247" s="19"/>
      <c r="F247" s="5"/>
      <c r="G247" s="5"/>
      <c r="H247" s="21"/>
      <c r="I247" s="5"/>
      <c r="J247" s="374"/>
      <c r="K247" s="5"/>
      <c r="L247" s="5"/>
    </row>
    <row r="248" spans="1:12" x14ac:dyDescent="0.25">
      <c r="A248" s="19"/>
      <c r="B248" s="5"/>
      <c r="C248" s="34"/>
      <c r="D248" s="19"/>
      <c r="E248" s="19"/>
      <c r="F248" s="5"/>
      <c r="G248" s="5"/>
      <c r="H248" s="21"/>
      <c r="I248" s="5"/>
      <c r="J248" s="374"/>
      <c r="K248" s="5"/>
      <c r="L248" s="5"/>
    </row>
    <row r="249" spans="1:12" x14ac:dyDescent="0.25">
      <c r="A249" s="19"/>
      <c r="B249" s="5"/>
      <c r="C249" s="34"/>
      <c r="D249" s="19"/>
      <c r="E249" s="19"/>
      <c r="F249" s="5"/>
      <c r="G249" s="5"/>
      <c r="H249" s="21"/>
      <c r="I249" s="5"/>
      <c r="J249" s="374"/>
      <c r="K249" s="5"/>
      <c r="L249" s="5"/>
    </row>
    <row r="250" spans="1:12" x14ac:dyDescent="0.25">
      <c r="A250" s="19"/>
      <c r="B250" s="5"/>
      <c r="C250" s="34"/>
      <c r="D250" s="19"/>
      <c r="E250" s="19"/>
      <c r="F250" s="5"/>
      <c r="G250" s="5"/>
      <c r="H250" s="21"/>
      <c r="I250" s="5"/>
      <c r="J250" s="374"/>
      <c r="K250" s="5"/>
      <c r="L250" s="5"/>
    </row>
    <row r="251" spans="1:12" x14ac:dyDescent="0.25">
      <c r="A251" s="19"/>
      <c r="B251" s="5"/>
      <c r="C251" s="34"/>
      <c r="D251" s="19"/>
      <c r="E251" s="19"/>
      <c r="F251" s="5"/>
      <c r="G251" s="5"/>
      <c r="H251" s="21"/>
      <c r="I251" s="5"/>
      <c r="J251" s="374"/>
      <c r="K251" s="5"/>
      <c r="L251" s="5"/>
    </row>
    <row r="252" spans="1:12" x14ac:dyDescent="0.25">
      <c r="A252" s="19"/>
      <c r="B252" s="5"/>
      <c r="C252" s="34"/>
      <c r="D252" s="19"/>
      <c r="E252" s="19"/>
      <c r="F252" s="5"/>
      <c r="G252" s="5"/>
      <c r="H252" s="21"/>
      <c r="I252" s="5"/>
      <c r="J252" s="374"/>
      <c r="K252" s="5"/>
      <c r="L252" s="5"/>
    </row>
    <row r="253" spans="1:12" x14ac:dyDescent="0.25">
      <c r="A253" s="19"/>
      <c r="B253" s="5"/>
      <c r="C253" s="34"/>
      <c r="D253" s="19"/>
      <c r="E253" s="19"/>
      <c r="F253" s="5"/>
      <c r="G253" s="5"/>
      <c r="H253" s="21"/>
      <c r="I253" s="5"/>
      <c r="J253" s="374"/>
      <c r="K253" s="5"/>
      <c r="L253" s="5"/>
    </row>
    <row r="254" spans="1:12" x14ac:dyDescent="0.25">
      <c r="A254" s="19"/>
      <c r="B254" s="5"/>
      <c r="C254" s="34"/>
      <c r="D254" s="19"/>
      <c r="E254" s="5"/>
      <c r="F254" s="5"/>
      <c r="G254" s="5"/>
      <c r="H254" s="21"/>
      <c r="I254" s="5"/>
      <c r="J254" s="374"/>
      <c r="K254" s="24"/>
      <c r="L254" s="5"/>
    </row>
    <row r="255" spans="1:12" x14ac:dyDescent="0.25">
      <c r="A255" s="19"/>
      <c r="B255" s="34"/>
      <c r="C255" s="34"/>
      <c r="D255" s="19"/>
      <c r="E255" s="19"/>
      <c r="F255" s="5"/>
      <c r="G255" s="5"/>
      <c r="H255" s="21"/>
      <c r="I255" s="5"/>
      <c r="J255" s="374"/>
      <c r="K255" s="5"/>
      <c r="L255" s="5"/>
    </row>
    <row r="256" spans="1:12" x14ac:dyDescent="0.25">
      <c r="A256" s="19"/>
      <c r="B256" s="34"/>
      <c r="C256" s="34"/>
      <c r="D256" s="19"/>
      <c r="E256" s="19"/>
      <c r="F256" s="5"/>
      <c r="G256" s="5"/>
      <c r="H256" s="21"/>
      <c r="I256" s="5"/>
      <c r="J256" s="374"/>
      <c r="K256" s="5"/>
      <c r="L256" s="5"/>
    </row>
    <row r="257" spans="1:12" x14ac:dyDescent="0.25">
      <c r="A257" s="19"/>
      <c r="B257" s="34"/>
      <c r="C257" s="34"/>
      <c r="D257" s="19"/>
      <c r="E257" s="19"/>
      <c r="F257" s="5"/>
      <c r="G257" s="5"/>
      <c r="H257" s="47"/>
      <c r="I257" s="5"/>
      <c r="J257" s="374"/>
      <c r="K257" s="24"/>
      <c r="L257" s="5"/>
    </row>
    <row r="258" spans="1:12" x14ac:dyDescent="0.25">
      <c r="A258" s="19"/>
      <c r="B258" s="34"/>
      <c r="C258" s="34"/>
      <c r="D258" s="19"/>
      <c r="E258" s="19"/>
      <c r="F258" s="5"/>
      <c r="G258" s="5"/>
      <c r="H258" s="21"/>
      <c r="I258" s="5"/>
      <c r="J258" s="374"/>
      <c r="K258" s="5"/>
      <c r="L258" s="5"/>
    </row>
    <row r="259" spans="1:12" x14ac:dyDescent="0.25">
      <c r="A259" s="19"/>
      <c r="B259" s="34"/>
      <c r="C259" s="34"/>
      <c r="D259" s="19"/>
      <c r="E259" s="19"/>
      <c r="F259" s="5"/>
      <c r="G259" s="5"/>
      <c r="H259" s="21"/>
      <c r="I259" s="5"/>
      <c r="J259" s="374"/>
      <c r="K259" s="5"/>
      <c r="L259" s="5"/>
    </row>
    <row r="260" spans="1:12" x14ac:dyDescent="0.25">
      <c r="A260" s="19"/>
      <c r="B260" s="34"/>
      <c r="C260" s="34"/>
      <c r="D260" s="19"/>
      <c r="E260" s="19"/>
      <c r="F260" s="5"/>
      <c r="G260" s="5"/>
      <c r="H260" s="21"/>
      <c r="I260" s="5"/>
      <c r="J260" s="374"/>
      <c r="K260" s="24"/>
      <c r="L260" s="5"/>
    </row>
    <row r="261" spans="1:12" x14ac:dyDescent="0.25">
      <c r="A261" s="19"/>
      <c r="B261" s="34"/>
      <c r="C261" s="34"/>
      <c r="D261" s="5"/>
      <c r="E261" s="19"/>
      <c r="F261" s="5"/>
      <c r="G261" s="5"/>
      <c r="H261" s="21"/>
      <c r="I261" s="5"/>
      <c r="J261" s="374"/>
      <c r="K261" s="5"/>
      <c r="L261" s="5"/>
    </row>
    <row r="262" spans="1:12" x14ac:dyDescent="0.25">
      <c r="A262" s="19"/>
      <c r="B262" s="34"/>
      <c r="C262" s="34"/>
      <c r="D262" s="5"/>
      <c r="E262" s="19"/>
      <c r="F262" s="5"/>
      <c r="G262" s="5"/>
      <c r="H262" s="21"/>
      <c r="I262" s="5"/>
      <c r="J262" s="374"/>
      <c r="K262" s="5"/>
      <c r="L262" s="5"/>
    </row>
    <row r="263" spans="1:12" x14ac:dyDescent="0.25">
      <c r="A263" s="19"/>
      <c r="B263" s="5"/>
      <c r="C263" s="34"/>
      <c r="D263" s="19"/>
      <c r="E263" s="19"/>
      <c r="F263" s="5"/>
      <c r="G263" s="5"/>
      <c r="H263" s="21"/>
      <c r="I263" s="5"/>
      <c r="J263" s="374"/>
      <c r="K263" s="5"/>
      <c r="L263" s="5"/>
    </row>
    <row r="264" spans="1:12" x14ac:dyDescent="0.25">
      <c r="A264" s="19"/>
      <c r="B264" s="5"/>
      <c r="C264" s="5"/>
      <c r="D264" s="5"/>
      <c r="E264" s="19"/>
      <c r="F264" s="5"/>
      <c r="G264" s="5"/>
      <c r="H264" s="5"/>
      <c r="I264" s="5"/>
      <c r="J264" s="5"/>
      <c r="K264" s="24"/>
      <c r="L264" s="5"/>
    </row>
    <row r="265" spans="1:12" x14ac:dyDescent="0.25">
      <c r="A265" s="19"/>
      <c r="B265" s="34"/>
      <c r="C265" s="34"/>
      <c r="D265" s="19"/>
      <c r="E265" s="19"/>
      <c r="F265" s="5"/>
      <c r="G265" s="5"/>
      <c r="H265" s="21"/>
      <c r="I265" s="5"/>
      <c r="J265" s="24"/>
      <c r="K265" s="5"/>
      <c r="L265" s="5"/>
    </row>
    <row r="266" spans="1:12" x14ac:dyDescent="0.25">
      <c r="A266" s="19"/>
      <c r="B266" s="34"/>
      <c r="C266" s="34"/>
      <c r="D266" s="19"/>
      <c r="E266" s="19"/>
      <c r="F266" s="5"/>
      <c r="G266" s="5"/>
      <c r="H266" s="21"/>
      <c r="I266" s="5"/>
      <c r="J266" s="24"/>
      <c r="K266" s="5"/>
      <c r="L266" s="5"/>
    </row>
    <row r="267" spans="1:12" x14ac:dyDescent="0.25">
      <c r="A267" s="19"/>
      <c r="B267" s="5"/>
      <c r="C267" s="5"/>
      <c r="D267" s="5"/>
      <c r="E267" s="5"/>
      <c r="F267" s="5"/>
      <c r="G267" s="5"/>
      <c r="H267" s="5"/>
      <c r="I267" s="5"/>
      <c r="J267" s="5"/>
      <c r="K267" s="24"/>
      <c r="L267" s="5"/>
    </row>
    <row r="268" spans="1:12" x14ac:dyDescent="0.25">
      <c r="A268" s="19"/>
      <c r="B268" s="34"/>
      <c r="C268" s="5"/>
      <c r="D268" s="24"/>
      <c r="E268" s="5"/>
      <c r="F268" s="5"/>
      <c r="G268" s="5"/>
      <c r="H268" s="5"/>
      <c r="I268" s="5"/>
      <c r="J268" s="5"/>
      <c r="K268" s="24"/>
      <c r="L268" s="5"/>
    </row>
    <row r="269" spans="1:12" x14ac:dyDescent="0.25">
      <c r="A269" s="19"/>
      <c r="B269" s="9"/>
      <c r="C269" s="5"/>
      <c r="D269" s="5"/>
      <c r="E269" s="5"/>
      <c r="F269" s="5"/>
      <c r="G269" s="5"/>
      <c r="H269" s="5"/>
      <c r="I269" s="5"/>
      <c r="J269" s="5"/>
      <c r="K269" s="24"/>
      <c r="L269" s="5"/>
    </row>
    <row r="270" spans="1:12" x14ac:dyDescent="0.25">
      <c r="A270" s="19"/>
      <c r="B270" s="5"/>
      <c r="C270" s="34"/>
      <c r="D270" s="19"/>
      <c r="E270" s="19"/>
      <c r="F270" s="5"/>
      <c r="G270" s="5"/>
      <c r="H270" s="21"/>
      <c r="I270" s="5"/>
      <c r="J270" s="374"/>
      <c r="K270" s="5"/>
      <c r="L270" s="5"/>
    </row>
    <row r="271" spans="1:12" x14ac:dyDescent="0.25">
      <c r="A271" s="19"/>
      <c r="B271" s="5"/>
      <c r="C271" s="34"/>
      <c r="D271" s="19"/>
      <c r="E271" s="19"/>
      <c r="F271" s="5"/>
      <c r="G271" s="5"/>
      <c r="H271" s="21"/>
      <c r="I271" s="5"/>
      <c r="J271" s="374"/>
      <c r="K271" s="5"/>
      <c r="L271" s="5"/>
    </row>
    <row r="272" spans="1:12" x14ac:dyDescent="0.25">
      <c r="A272" s="19"/>
      <c r="B272" s="5"/>
      <c r="C272" s="34"/>
      <c r="D272" s="19"/>
      <c r="E272" s="19"/>
      <c r="F272" s="5"/>
      <c r="G272" s="5"/>
      <c r="H272" s="21"/>
      <c r="I272" s="5"/>
      <c r="J272" s="374"/>
      <c r="K272" s="5"/>
      <c r="L272" s="5"/>
    </row>
    <row r="273" spans="1:12" x14ac:dyDescent="0.25">
      <c r="A273" s="19"/>
      <c r="B273" s="5"/>
      <c r="C273" s="34"/>
      <c r="D273" s="19"/>
      <c r="E273" s="19"/>
      <c r="F273" s="5"/>
      <c r="G273" s="5"/>
      <c r="H273" s="21"/>
      <c r="I273" s="5"/>
      <c r="J273" s="374"/>
      <c r="K273" s="5"/>
      <c r="L273" s="5"/>
    </row>
    <row r="274" spans="1:12" x14ac:dyDescent="0.25">
      <c r="A274" s="19"/>
      <c r="B274" s="5"/>
      <c r="C274" s="34"/>
      <c r="D274" s="5"/>
      <c r="E274" s="19"/>
      <c r="F274" s="5"/>
      <c r="G274" s="5"/>
      <c r="H274" s="21"/>
      <c r="I274" s="5"/>
      <c r="J274" s="374"/>
      <c r="K274" s="5"/>
      <c r="L274" s="5"/>
    </row>
    <row r="275" spans="1:12" x14ac:dyDescent="0.25">
      <c r="A275" s="19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</row>
    <row r="276" spans="1:12" x14ac:dyDescent="0.25">
      <c r="A276" s="19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</row>
    <row r="277" spans="1:12" x14ac:dyDescent="0.25">
      <c r="A277" s="19"/>
      <c r="B277" s="5"/>
      <c r="C277" s="45"/>
      <c r="D277" s="43"/>
      <c r="E277" s="43"/>
      <c r="F277" s="36"/>
      <c r="G277" s="43"/>
      <c r="H277" s="43"/>
      <c r="I277" s="43"/>
      <c r="J277" s="43"/>
      <c r="K277" s="260"/>
      <c r="L277" s="5"/>
    </row>
    <row r="278" spans="1:12" x14ac:dyDescent="0.25">
      <c r="A278" s="19"/>
      <c r="B278" s="5"/>
      <c r="C278" s="5"/>
      <c r="D278" s="5"/>
      <c r="E278" s="5"/>
      <c r="F278" s="5"/>
      <c r="G278" s="5"/>
      <c r="H278" s="5"/>
      <c r="I278" s="5"/>
      <c r="J278" s="34"/>
      <c r="K278" s="24"/>
      <c r="L278" s="5"/>
    </row>
    <row r="279" spans="1:12" x14ac:dyDescent="0.25">
      <c r="A279" s="19"/>
      <c r="B279" s="9"/>
      <c r="C279" s="5"/>
      <c r="D279" s="5"/>
      <c r="E279" s="5"/>
      <c r="F279" s="5"/>
      <c r="G279" s="5"/>
      <c r="H279" s="5"/>
      <c r="I279" s="5"/>
      <c r="J279" s="5"/>
      <c r="K279" s="24"/>
      <c r="L279" s="5"/>
    </row>
    <row r="280" spans="1:12" x14ac:dyDescent="0.25">
      <c r="A280" s="19"/>
      <c r="B280" s="27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2" x14ac:dyDescent="0.25">
      <c r="A281" s="19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2" x14ac:dyDescent="0.25">
      <c r="A282" s="19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2" x14ac:dyDescent="0.25">
      <c r="A283" s="19"/>
      <c r="B283" s="27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2" x14ac:dyDescent="0.25">
      <c r="A284" s="19"/>
      <c r="B284" s="27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1:12" x14ac:dyDescent="0.25">
      <c r="A285" s="19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1:12" x14ac:dyDescent="0.25">
      <c r="A286" s="19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1:12" x14ac:dyDescent="0.25">
      <c r="A287" s="19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</row>
    <row r="288" spans="1:12" x14ac:dyDescent="0.25">
      <c r="A288" s="19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</row>
    <row r="289" spans="1:12" x14ac:dyDescent="0.25">
      <c r="A289" s="19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</row>
    <row r="290" spans="1:12" x14ac:dyDescent="0.25">
      <c r="A290" s="19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</row>
    <row r="291" spans="1:12" x14ac:dyDescent="0.25">
      <c r="A291" s="19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</row>
    <row r="292" spans="1:12" x14ac:dyDescent="0.25">
      <c r="A292" s="19"/>
      <c r="B292" s="9"/>
      <c r="C292" s="5"/>
      <c r="D292" s="5"/>
      <c r="E292" s="5"/>
      <c r="F292" s="5"/>
      <c r="G292" s="5"/>
      <c r="H292" s="5"/>
      <c r="I292" s="5"/>
      <c r="J292" s="5"/>
      <c r="K292" s="24"/>
      <c r="L292" s="5"/>
    </row>
    <row r="293" spans="1:12" x14ac:dyDescent="0.25">
      <c r="A293" s="19"/>
      <c r="B293" s="27"/>
      <c r="C293" s="5"/>
      <c r="D293" s="5"/>
      <c r="E293" s="5"/>
      <c r="F293" s="5"/>
      <c r="G293" s="5"/>
      <c r="H293" s="5"/>
      <c r="I293" s="5"/>
      <c r="J293" s="5"/>
      <c r="K293" s="5"/>
      <c r="L293" s="5"/>
    </row>
    <row r="294" spans="1:12" x14ac:dyDescent="0.25">
      <c r="A294" s="19"/>
      <c r="B294" s="27"/>
      <c r="C294" s="5"/>
      <c r="D294" s="5"/>
      <c r="E294" s="5"/>
      <c r="F294" s="5"/>
      <c r="G294" s="5"/>
      <c r="H294" s="5"/>
      <c r="I294" s="5"/>
      <c r="J294" s="5"/>
      <c r="K294" s="5"/>
      <c r="L294" s="5"/>
    </row>
    <row r="295" spans="1:12" x14ac:dyDescent="0.25">
      <c r="A295" s="19"/>
      <c r="B295" s="27"/>
      <c r="C295" s="5"/>
      <c r="D295" s="5"/>
      <c r="E295" s="5"/>
      <c r="F295" s="5"/>
      <c r="G295" s="5"/>
      <c r="H295" s="5"/>
      <c r="I295" s="5"/>
      <c r="J295" s="5"/>
      <c r="K295" s="5"/>
      <c r="L295" s="5"/>
    </row>
    <row r="296" spans="1:12" x14ac:dyDescent="0.25">
      <c r="A296" s="19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</row>
    <row r="297" spans="1:12" x14ac:dyDescent="0.25">
      <c r="A297" s="19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</row>
    <row r="298" spans="1:12" x14ac:dyDescent="0.25">
      <c r="A298" s="19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</row>
    <row r="299" spans="1:12" x14ac:dyDescent="0.25">
      <c r="A299" s="19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</row>
    <row r="300" spans="1:12" x14ac:dyDescent="0.25">
      <c r="A300" s="19"/>
      <c r="B300" s="5"/>
      <c r="C300" s="5"/>
      <c r="D300" s="5"/>
      <c r="E300" s="5"/>
      <c r="F300" s="5"/>
      <c r="G300" s="5"/>
      <c r="H300" s="5"/>
      <c r="I300" s="5"/>
      <c r="J300" s="5"/>
      <c r="K300" s="24"/>
      <c r="L300" s="5"/>
    </row>
    <row r="301" spans="1:12" x14ac:dyDescent="0.25">
      <c r="A301" s="19"/>
      <c r="B301" s="27"/>
      <c r="C301" s="5"/>
      <c r="D301" s="5"/>
      <c r="E301" s="5"/>
      <c r="F301" s="5"/>
      <c r="G301" s="5"/>
      <c r="H301" s="5"/>
      <c r="I301" s="5"/>
      <c r="J301" s="5"/>
      <c r="K301" s="5"/>
      <c r="L301" s="5"/>
    </row>
    <row r="302" spans="1:12" x14ac:dyDescent="0.25">
      <c r="A302" s="19"/>
      <c r="B302" s="27"/>
      <c r="C302" s="5"/>
      <c r="D302" s="5"/>
      <c r="E302" s="5"/>
      <c r="F302" s="5"/>
      <c r="G302" s="5"/>
      <c r="H302" s="5"/>
      <c r="I302" s="5"/>
      <c r="J302" s="5"/>
      <c r="K302" s="5"/>
      <c r="L302" s="5"/>
    </row>
    <row r="303" spans="1:12" x14ac:dyDescent="0.25">
      <c r="A303" s="19"/>
      <c r="B303" s="27"/>
      <c r="C303" s="5"/>
      <c r="D303" s="5"/>
      <c r="E303" s="5"/>
      <c r="F303" s="5"/>
      <c r="G303" s="5"/>
      <c r="H303" s="5"/>
      <c r="I303" s="5"/>
      <c r="J303" s="5"/>
      <c r="K303" s="5"/>
      <c r="L303" s="5"/>
    </row>
    <row r="304" spans="1:12" x14ac:dyDescent="0.25">
      <c r="A304" s="19"/>
      <c r="B304" s="27"/>
      <c r="C304" s="5"/>
      <c r="D304" s="5"/>
      <c r="E304" s="5"/>
      <c r="F304" s="5"/>
      <c r="G304" s="5"/>
      <c r="H304" s="5"/>
      <c r="I304" s="5"/>
      <c r="J304" s="5"/>
      <c r="K304" s="5"/>
      <c r="L304" s="5"/>
    </row>
    <row r="305" spans="1:12" x14ac:dyDescent="0.25">
      <c r="A305" s="19"/>
      <c r="B305" s="27"/>
      <c r="C305" s="5"/>
      <c r="D305" s="5"/>
      <c r="E305" s="5"/>
      <c r="F305" s="5"/>
      <c r="G305" s="5"/>
      <c r="H305" s="5"/>
      <c r="I305" s="5"/>
      <c r="J305" s="5"/>
      <c r="K305" s="5"/>
      <c r="L305" s="5"/>
    </row>
    <row r="306" spans="1:12" x14ac:dyDescent="0.25">
      <c r="A306" s="19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</row>
    <row r="307" spans="1:12" x14ac:dyDescent="0.25">
      <c r="A307" s="19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</row>
    <row r="308" spans="1:12" x14ac:dyDescent="0.25">
      <c r="A308" s="19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</row>
    <row r="309" spans="1:12" x14ac:dyDescent="0.25">
      <c r="A309" s="19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</row>
    <row r="310" spans="1:12" x14ac:dyDescent="0.25">
      <c r="A310" s="19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</row>
    <row r="311" spans="1:12" x14ac:dyDescent="0.25">
      <c r="A311" s="19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</row>
    <row r="312" spans="1:12" x14ac:dyDescent="0.25">
      <c r="A312" s="19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</row>
    <row r="313" spans="1:12" x14ac:dyDescent="0.25">
      <c r="A313" s="19"/>
      <c r="B313" s="5"/>
      <c r="C313" s="5"/>
      <c r="D313" s="5"/>
      <c r="E313" s="5"/>
      <c r="F313" s="5"/>
      <c r="G313" s="5"/>
      <c r="H313" s="5"/>
      <c r="I313" s="5"/>
      <c r="J313" s="5"/>
      <c r="K313" s="24"/>
      <c r="L313" s="5"/>
    </row>
    <row r="314" spans="1:12" x14ac:dyDescent="0.25">
      <c r="A314" s="19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</row>
    <row r="315" spans="1:12" x14ac:dyDescent="0.25">
      <c r="A315" s="19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</row>
    <row r="316" spans="1:12" x14ac:dyDescent="0.25">
      <c r="A316" s="19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</row>
    <row r="317" spans="1:12" x14ac:dyDescent="0.25">
      <c r="A317" s="19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</row>
    <row r="318" spans="1:12" x14ac:dyDescent="0.25">
      <c r="A318" s="19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</row>
    <row r="319" spans="1:12" x14ac:dyDescent="0.25">
      <c r="A319" s="19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</row>
    <row r="320" spans="1:12" x14ac:dyDescent="0.25">
      <c r="A320" s="19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x14ac:dyDescent="0.25">
      <c r="A321" s="19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</row>
    <row r="322" spans="1:12" x14ac:dyDescent="0.25">
      <c r="A322" s="19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</row>
    <row r="323" spans="1:12" x14ac:dyDescent="0.25">
      <c r="A323" s="19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</row>
    <row r="324" spans="1:12" x14ac:dyDescent="0.25">
      <c r="A324" s="19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</row>
    <row r="325" spans="1:12" x14ac:dyDescent="0.25">
      <c r="A325" s="19"/>
      <c r="B325" s="5"/>
      <c r="C325" s="5"/>
      <c r="D325" s="5"/>
      <c r="E325" s="5"/>
      <c r="F325" s="5"/>
      <c r="G325" s="5"/>
      <c r="H325" s="5"/>
      <c r="I325" s="5"/>
      <c r="J325" s="5"/>
      <c r="K325" s="24"/>
      <c r="L325" s="5"/>
    </row>
    <row r="326" spans="1:12" x14ac:dyDescent="0.25">
      <c r="A326" s="19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</row>
    <row r="327" spans="1:12" x14ac:dyDescent="0.25">
      <c r="A327" s="19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</row>
    <row r="328" spans="1:12" x14ac:dyDescent="0.25">
      <c r="A328" s="19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</row>
    <row r="329" spans="1:12" x14ac:dyDescent="0.25">
      <c r="A329" s="19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</row>
    <row r="330" spans="1:12" x14ac:dyDescent="0.25">
      <c r="A330" s="19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</row>
    <row r="331" spans="1:12" x14ac:dyDescent="0.25">
      <c r="A331" s="19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</row>
    <row r="332" spans="1:12" x14ac:dyDescent="0.25">
      <c r="A332" s="19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</row>
    <row r="333" spans="1:12" x14ac:dyDescent="0.25">
      <c r="A333" s="19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</row>
    <row r="334" spans="1:12" x14ac:dyDescent="0.25">
      <c r="A334" s="19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</row>
    <row r="335" spans="1:12" x14ac:dyDescent="0.25">
      <c r="A335" s="19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</row>
    <row r="336" spans="1:12" x14ac:dyDescent="0.25">
      <c r="A336" s="19"/>
      <c r="B336" s="5"/>
      <c r="C336" s="34"/>
      <c r="D336" s="19"/>
      <c r="E336" s="5"/>
      <c r="F336" s="5"/>
      <c r="G336" s="5"/>
      <c r="H336" s="21"/>
      <c r="I336" s="5"/>
      <c r="J336" s="374"/>
      <c r="K336" s="5"/>
      <c r="L336" s="5"/>
    </row>
    <row r="337" spans="1:12" x14ac:dyDescent="0.25">
      <c r="A337" s="19"/>
      <c r="B337" s="9"/>
      <c r="C337" s="5"/>
      <c r="D337" s="5"/>
      <c r="E337" s="5"/>
      <c r="F337" s="5"/>
      <c r="G337" s="5"/>
      <c r="H337" s="5"/>
      <c r="I337" s="5"/>
      <c r="J337" s="5"/>
      <c r="K337" s="21"/>
      <c r="L337" s="5"/>
    </row>
    <row r="338" spans="1:12" x14ac:dyDescent="0.25">
      <c r="A338" s="19"/>
      <c r="B338" s="5"/>
      <c r="C338" s="34"/>
      <c r="D338" s="5"/>
      <c r="E338" s="5"/>
      <c r="F338" s="5"/>
      <c r="G338" s="5"/>
      <c r="H338" s="21"/>
      <c r="I338" s="5"/>
      <c r="J338" s="374"/>
      <c r="K338" s="5"/>
      <c r="L338" s="5"/>
    </row>
    <row r="339" spans="1:12" x14ac:dyDescent="0.25">
      <c r="A339" s="19"/>
      <c r="B339" s="5"/>
      <c r="C339" s="34"/>
      <c r="D339" s="5"/>
      <c r="E339" s="5"/>
      <c r="F339" s="5"/>
      <c r="G339" s="5"/>
      <c r="H339" s="21"/>
      <c r="I339" s="5"/>
      <c r="J339" s="374"/>
      <c r="K339" s="5"/>
      <c r="L339" s="5"/>
    </row>
    <row r="340" spans="1:12" x14ac:dyDescent="0.25">
      <c r="A340" s="19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x14ac:dyDescent="0.25">
      <c r="A341" s="19"/>
      <c r="B341" s="5"/>
      <c r="C341" s="45"/>
      <c r="D341" s="43"/>
      <c r="E341" s="43"/>
      <c r="F341" s="36"/>
      <c r="G341" s="43"/>
      <c r="H341" s="43"/>
      <c r="I341" s="43"/>
      <c r="J341" s="43"/>
      <c r="K341" s="260"/>
      <c r="L341" s="5"/>
    </row>
    <row r="342" spans="1:12" x14ac:dyDescent="0.25">
      <c r="A342" s="19"/>
      <c r="B342" s="5"/>
      <c r="C342" s="5"/>
      <c r="D342" s="5"/>
      <c r="E342" s="5"/>
      <c r="F342" s="5"/>
      <c r="G342" s="5"/>
      <c r="H342" s="5"/>
      <c r="I342" s="402"/>
      <c r="J342" s="34"/>
      <c r="K342" s="21"/>
      <c r="L342" s="5"/>
    </row>
    <row r="343" spans="1:12" x14ac:dyDescent="0.25">
      <c r="A343" s="19"/>
      <c r="B343" s="9"/>
      <c r="C343" s="5"/>
      <c r="D343" s="5"/>
      <c r="E343" s="5"/>
      <c r="F343" s="5"/>
      <c r="G343" s="5"/>
      <c r="H343" s="5"/>
      <c r="I343" s="5"/>
      <c r="J343" s="5"/>
      <c r="K343" s="5"/>
      <c r="L343" s="5"/>
    </row>
    <row r="344" spans="1:12" x14ac:dyDescent="0.25">
      <c r="A344" s="19"/>
      <c r="B344" s="34"/>
      <c r="C344" s="5"/>
      <c r="D344" s="5"/>
      <c r="E344" s="5"/>
      <c r="F344" s="5"/>
      <c r="G344" s="5"/>
      <c r="H344" s="5"/>
      <c r="I344" s="5"/>
      <c r="J344" s="5"/>
      <c r="K344" s="5"/>
      <c r="L344" s="5"/>
    </row>
    <row r="345" spans="1:12" x14ac:dyDescent="0.25">
      <c r="A345" s="19"/>
      <c r="B345" s="34"/>
      <c r="C345" s="5"/>
      <c r="D345" s="5"/>
      <c r="E345" s="5"/>
      <c r="F345" s="5"/>
      <c r="G345" s="5"/>
      <c r="H345" s="5"/>
      <c r="I345" s="5"/>
      <c r="J345" s="5"/>
      <c r="K345" s="5"/>
      <c r="L345" s="5"/>
    </row>
    <row r="346" spans="1:12" x14ac:dyDescent="0.25">
      <c r="A346" s="19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</row>
    <row r="347" spans="1:12" x14ac:dyDescent="0.25">
      <c r="A347" s="19"/>
      <c r="B347" s="34"/>
      <c r="C347" s="5"/>
      <c r="D347" s="5"/>
      <c r="E347" s="5"/>
      <c r="F347" s="5"/>
      <c r="G347" s="5"/>
      <c r="H347" s="5"/>
      <c r="I347" s="5"/>
      <c r="J347" s="5"/>
      <c r="K347" s="5"/>
      <c r="L347" s="5"/>
    </row>
    <row r="348" spans="1:12" x14ac:dyDescent="0.25">
      <c r="A348" s="19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</row>
    <row r="349" spans="1:12" x14ac:dyDescent="0.25">
      <c r="A349" s="5"/>
      <c r="B349" s="5"/>
      <c r="C349" s="34"/>
      <c r="D349" s="5"/>
      <c r="E349" s="5"/>
      <c r="F349" s="5"/>
      <c r="G349" s="5"/>
      <c r="H349" s="21"/>
      <c r="I349" s="5"/>
      <c r="J349" s="24"/>
      <c r="K349" s="5"/>
      <c r="L349" s="5"/>
    </row>
    <row r="350" spans="1:12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</row>
    <row r="351" spans="1:12" x14ac:dyDescent="0.25">
      <c r="A351" s="5"/>
      <c r="B351" s="9"/>
      <c r="C351" s="5"/>
      <c r="D351" s="5"/>
      <c r="E351" s="5"/>
      <c r="F351" s="5"/>
      <c r="G351" s="5"/>
      <c r="H351" s="5"/>
      <c r="I351" s="5"/>
      <c r="J351" s="5"/>
      <c r="K351" s="5"/>
      <c r="L351" s="5"/>
    </row>
    <row r="352" spans="1:12" x14ac:dyDescent="0.25">
      <c r="A352" s="5"/>
      <c r="B352" s="34"/>
      <c r="C352" s="34"/>
      <c r="D352" s="5"/>
      <c r="E352" s="5"/>
      <c r="F352" s="5"/>
      <c r="G352" s="5"/>
      <c r="H352" s="21"/>
      <c r="I352" s="5"/>
      <c r="J352" s="24"/>
      <c r="K352" s="5"/>
      <c r="L352" s="5"/>
    </row>
    <row r="353" spans="1:12" x14ac:dyDescent="0.25">
      <c r="A353" s="5"/>
      <c r="B353" s="5"/>
      <c r="C353" s="5"/>
      <c r="D353" s="5"/>
      <c r="E353" s="5"/>
      <c r="F353" s="5"/>
      <c r="G353" s="5"/>
      <c r="H353" s="21"/>
      <c r="I353" s="5"/>
      <c r="J353" s="24"/>
      <c r="K353" s="5"/>
      <c r="L353" s="5"/>
    </row>
    <row r="354" spans="1:12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</row>
    <row r="355" spans="1:12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</row>
    <row r="356" spans="1:12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</row>
    <row r="357" spans="1:12" x14ac:dyDescent="0.25">
      <c r="A357" s="5"/>
      <c r="B357" s="27"/>
      <c r="C357" s="403"/>
      <c r="D357" s="5"/>
      <c r="E357" s="5"/>
      <c r="F357" s="5"/>
      <c r="G357" s="5"/>
      <c r="H357" s="5"/>
      <c r="I357" s="5"/>
      <c r="J357" s="5"/>
      <c r="K357" s="5"/>
      <c r="L357" s="5"/>
    </row>
    <row r="358" spans="1:12" x14ac:dyDescent="0.25">
      <c r="A358" s="5"/>
      <c r="B358" s="5"/>
      <c r="C358" s="403"/>
      <c r="D358" s="5"/>
      <c r="E358" s="5"/>
      <c r="F358" s="5"/>
      <c r="G358" s="5"/>
      <c r="H358" s="5"/>
      <c r="I358" s="5"/>
      <c r="J358" s="5"/>
      <c r="K358" s="5"/>
      <c r="L358" s="5"/>
    </row>
    <row r="359" spans="1:12" x14ac:dyDescent="0.25">
      <c r="A359" s="5"/>
      <c r="B359" s="5"/>
      <c r="C359" s="403"/>
      <c r="D359" s="5"/>
      <c r="E359" s="5"/>
      <c r="F359" s="5"/>
      <c r="G359" s="5"/>
      <c r="H359" s="5"/>
      <c r="I359" s="5"/>
      <c r="J359" s="5"/>
      <c r="K359" s="5"/>
      <c r="L359" s="5"/>
    </row>
    <row r="360" spans="1:12" x14ac:dyDescent="0.25">
      <c r="A360" s="5"/>
      <c r="B360" s="5"/>
      <c r="C360" s="403"/>
      <c r="D360" s="5"/>
      <c r="E360" s="5"/>
      <c r="F360" s="5"/>
      <c r="G360" s="5"/>
      <c r="H360" s="5"/>
      <c r="I360" s="5"/>
      <c r="J360" s="5"/>
      <c r="K360" s="5"/>
      <c r="L360" s="5"/>
    </row>
    <row r="361" spans="1:12" x14ac:dyDescent="0.25">
      <c r="A361" s="5"/>
      <c r="B361" s="5"/>
      <c r="C361" s="403"/>
      <c r="D361" s="5"/>
      <c r="E361" s="5"/>
      <c r="F361" s="5"/>
      <c r="G361" s="5"/>
      <c r="H361" s="5"/>
      <c r="I361" s="5"/>
      <c r="J361" s="5"/>
      <c r="K361" s="5"/>
      <c r="L361" s="5"/>
    </row>
    <row r="362" spans="1:12" x14ac:dyDescent="0.25">
      <c r="A362" s="5"/>
      <c r="B362" s="5"/>
      <c r="C362" s="403"/>
      <c r="D362" s="5"/>
      <c r="E362" s="5"/>
      <c r="F362" s="5"/>
      <c r="G362" s="5"/>
      <c r="H362" s="5"/>
      <c r="I362" s="5"/>
      <c r="J362" s="5"/>
      <c r="K362" s="5"/>
      <c r="L362" s="5"/>
    </row>
    <row r="363" spans="1:12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</row>
    <row r="364" spans="1:12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</row>
    <row r="365" spans="1:12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</row>
    <row r="366" spans="1:12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</row>
    <row r="367" spans="1:12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</row>
    <row r="368" spans="1:12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</row>
    <row r="369" spans="1:12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</row>
    <row r="370" spans="1:12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</row>
    <row r="371" spans="1:12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</row>
    <row r="372" spans="1:12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</row>
    <row r="373" spans="1:12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</row>
    <row r="374" spans="1:12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</row>
    <row r="375" spans="1:12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</row>
    <row r="376" spans="1:12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</row>
    <row r="377" spans="1:12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</row>
    <row r="378" spans="1:12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</row>
    <row r="379" spans="1:12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</row>
    <row r="380" spans="1:12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</row>
    <row r="381" spans="1:12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</row>
    <row r="383" spans="1:12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</row>
    <row r="384" spans="1:12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</row>
    <row r="385" spans="1:12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</row>
    <row r="386" spans="1:12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</row>
    <row r="387" spans="1:12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</row>
    <row r="388" spans="1:12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</row>
    <row r="389" spans="1:12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</row>
    <row r="390" spans="1:12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</row>
    <row r="391" spans="1:12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</row>
    <row r="392" spans="1:12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</row>
    <row r="393" spans="1:12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</row>
    <row r="394" spans="1:12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</row>
    <row r="395" spans="1:12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</row>
    <row r="396" spans="1:12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</row>
    <row r="397" spans="1:12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</row>
    <row r="398" spans="1:12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</row>
    <row r="399" spans="1:12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</row>
    <row r="400" spans="1:12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</row>
    <row r="401" spans="1:12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</row>
    <row r="403" spans="1:12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</row>
    <row r="404" spans="1:12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</row>
    <row r="405" spans="1:12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</row>
    <row r="406" spans="1:12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</row>
    <row r="407" spans="1:12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</row>
    <row r="408" spans="1:12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</row>
    <row r="409" spans="1:12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</row>
    <row r="410" spans="1:12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</row>
    <row r="411" spans="1:12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</row>
    <row r="412" spans="1:12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</row>
    <row r="413" spans="1:12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</row>
    <row r="414" spans="1:12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</row>
  </sheetData>
  <mergeCells count="2">
    <mergeCell ref="H2:I2"/>
    <mergeCell ref="A2:B2"/>
  </mergeCells>
  <phoneticPr fontId="6" type="noConversion"/>
  <pageMargins left="0.7" right="0.7" top="0.75" bottom="0.75" header="0.3" footer="0.3"/>
  <pageSetup scale="70" fitToHeight="0" orientation="landscape" r:id="rId1"/>
  <rowBreaks count="1" manualBreakCount="1">
    <brk id="241" max="16383" man="1"/>
  </rowBreaks>
  <ignoredErrors>
    <ignoredError sqref="A3:A7 A8:A1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  <pageSetUpPr fitToPage="1"/>
  </sheetPr>
  <dimension ref="A1:L129"/>
  <sheetViews>
    <sheetView zoomScaleNormal="100" workbookViewId="0">
      <selection activeCell="B12" sqref="B12"/>
    </sheetView>
  </sheetViews>
  <sheetFormatPr defaultColWidth="9.140625" defaultRowHeight="13.5" x14ac:dyDescent="0.25"/>
  <cols>
    <col min="1" max="1" width="7.85546875" style="112" bestFit="1" customWidth="1"/>
    <col min="2" max="2" width="56.42578125" style="112" customWidth="1"/>
    <col min="3" max="3" width="3" style="112" customWidth="1"/>
    <col min="4" max="4" width="24" style="161" customWidth="1"/>
    <col min="5" max="5" width="17.28515625" style="112" customWidth="1"/>
    <col min="6" max="7" width="19.140625" style="112" customWidth="1"/>
    <col min="8" max="8" width="18.28515625" style="112" customWidth="1"/>
    <col min="9" max="9" width="9.140625" style="112" customWidth="1"/>
    <col min="10" max="10" width="14.140625" style="112" customWidth="1"/>
    <col min="11" max="11" width="12.28515625" style="112" customWidth="1"/>
    <col min="12" max="12" width="13.4257812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28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SUM(J3:J13)</f>
        <v>25523.315999999999</v>
      </c>
      <c r="K2" s="221"/>
      <c r="L2" s="234"/>
    </row>
    <row r="3" spans="1:12" ht="16.5" x14ac:dyDescent="0.3">
      <c r="A3" s="341" t="s">
        <v>608</v>
      </c>
      <c r="B3" s="223" t="s">
        <v>516</v>
      </c>
      <c r="C3" s="224"/>
      <c r="D3" s="225">
        <f>L19</f>
        <v>10656.316000000001</v>
      </c>
      <c r="E3" s="224"/>
      <c r="F3" s="224"/>
      <c r="G3" s="224"/>
      <c r="H3" s="224"/>
      <c r="I3" s="224"/>
      <c r="J3" s="224">
        <f>SUM(D3:H3)</f>
        <v>10656.316000000001</v>
      </c>
      <c r="K3" s="226"/>
      <c r="L3" s="235"/>
    </row>
    <row r="4" spans="1:12" ht="16.5" x14ac:dyDescent="0.3">
      <c r="A4" s="341" t="s">
        <v>609</v>
      </c>
      <c r="B4" s="223" t="s">
        <v>407</v>
      </c>
      <c r="C4" s="224"/>
      <c r="D4" s="225"/>
      <c r="E4" s="224"/>
      <c r="F4" s="224"/>
      <c r="G4" s="224"/>
      <c r="H4" s="224"/>
      <c r="I4" s="224"/>
      <c r="J4" s="224">
        <f t="shared" ref="J4:J13" si="0">SUM(D4:H4)</f>
        <v>0</v>
      </c>
      <c r="K4" s="226"/>
      <c r="L4" s="235"/>
    </row>
    <row r="5" spans="1:12" ht="16.5" x14ac:dyDescent="0.3">
      <c r="A5" s="341" t="s">
        <v>610</v>
      </c>
      <c r="B5" s="223" t="s">
        <v>408</v>
      </c>
      <c r="C5" s="224"/>
      <c r="D5" s="225"/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2" ht="16.5" x14ac:dyDescent="0.3">
      <c r="A6" s="341" t="s">
        <v>611</v>
      </c>
      <c r="B6" s="223" t="s">
        <v>409</v>
      </c>
      <c r="C6" s="224"/>
      <c r="D6" s="225"/>
      <c r="E6" s="224"/>
      <c r="F6" s="224"/>
      <c r="G6" s="224"/>
      <c r="H6" s="224">
        <v>14867</v>
      </c>
      <c r="I6" s="224"/>
      <c r="J6" s="224">
        <f t="shared" si="0"/>
        <v>14867</v>
      </c>
      <c r="K6" s="226"/>
      <c r="L6" s="235"/>
    </row>
    <row r="7" spans="1:12" ht="16.5" x14ac:dyDescent="0.3">
      <c r="A7" s="341" t="s">
        <v>652</v>
      </c>
      <c r="B7" s="223" t="s">
        <v>218</v>
      </c>
      <c r="C7" s="224"/>
      <c r="D7" s="225"/>
      <c r="E7" s="224"/>
      <c r="F7" s="224"/>
      <c r="G7" s="224"/>
      <c r="H7" s="224"/>
      <c r="I7" s="224"/>
      <c r="J7" s="224">
        <f t="shared" si="0"/>
        <v>0</v>
      </c>
      <c r="K7" s="226"/>
      <c r="L7" s="235"/>
    </row>
    <row r="8" spans="1:12" ht="16.5" x14ac:dyDescent="0.3">
      <c r="A8" s="341" t="s">
        <v>653</v>
      </c>
      <c r="B8" s="223" t="s">
        <v>478</v>
      </c>
      <c r="C8" s="224"/>
      <c r="D8" s="225"/>
      <c r="E8" s="224"/>
      <c r="F8" s="224"/>
      <c r="G8" s="224"/>
      <c r="H8" s="224"/>
      <c r="I8" s="224"/>
      <c r="J8" s="224">
        <f t="shared" si="0"/>
        <v>0</v>
      </c>
      <c r="K8" s="226"/>
      <c r="L8" s="235"/>
    </row>
    <row r="9" spans="1:12" ht="16.5" x14ac:dyDescent="0.3">
      <c r="A9" s="341" t="s">
        <v>654</v>
      </c>
      <c r="B9" s="223" t="s">
        <v>410</v>
      </c>
      <c r="C9" s="224"/>
      <c r="D9" s="225" t="s">
        <v>758</v>
      </c>
      <c r="E9" s="224"/>
      <c r="F9" s="224"/>
      <c r="G9" s="224"/>
      <c r="H9" s="224"/>
      <c r="I9" s="224"/>
      <c r="J9" s="224">
        <f t="shared" si="0"/>
        <v>0</v>
      </c>
      <c r="K9" s="226"/>
      <c r="L9" s="235"/>
    </row>
    <row r="10" spans="1:12" ht="16.5" x14ac:dyDescent="0.3">
      <c r="A10" s="341" t="s">
        <v>655</v>
      </c>
      <c r="B10" s="223" t="s">
        <v>411</v>
      </c>
      <c r="C10" s="224"/>
      <c r="D10" s="225"/>
      <c r="E10" s="224"/>
      <c r="F10" s="224"/>
      <c r="G10" s="224"/>
      <c r="H10" s="224"/>
      <c r="I10" s="224"/>
      <c r="J10" s="224">
        <f t="shared" si="0"/>
        <v>0</v>
      </c>
      <c r="K10" s="226"/>
      <c r="L10" s="235"/>
    </row>
    <row r="11" spans="1:12" ht="16.5" x14ac:dyDescent="0.3">
      <c r="A11" s="341" t="s">
        <v>656</v>
      </c>
      <c r="B11" s="223" t="s">
        <v>412</v>
      </c>
      <c r="C11" s="262"/>
      <c r="D11" s="262"/>
      <c r="E11" s="263"/>
      <c r="F11" s="264"/>
      <c r="G11" s="262"/>
      <c r="H11" s="262"/>
      <c r="I11" s="262"/>
      <c r="J11" s="224">
        <f t="shared" si="0"/>
        <v>0</v>
      </c>
      <c r="K11" s="262"/>
      <c r="L11" s="265"/>
    </row>
    <row r="12" spans="1:12" ht="16.5" x14ac:dyDescent="0.3">
      <c r="A12" s="341" t="s">
        <v>657</v>
      </c>
      <c r="B12" s="223" t="s">
        <v>413</v>
      </c>
      <c r="C12" s="262"/>
      <c r="D12" s="262"/>
      <c r="E12" s="263"/>
      <c r="F12" s="264"/>
      <c r="G12" s="262"/>
      <c r="H12" s="262"/>
      <c r="I12" s="262"/>
      <c r="J12" s="224">
        <f t="shared" si="0"/>
        <v>0</v>
      </c>
      <c r="K12" s="262"/>
      <c r="L12" s="265"/>
    </row>
    <row r="13" spans="1:12" ht="17.25" thickBot="1" x14ac:dyDescent="0.35">
      <c r="A13" s="342" t="s">
        <v>612</v>
      </c>
      <c r="B13" s="237" t="s">
        <v>414</v>
      </c>
      <c r="C13" s="266"/>
      <c r="D13" s="266"/>
      <c r="E13" s="266"/>
      <c r="F13" s="266"/>
      <c r="G13" s="266"/>
      <c r="H13" s="266"/>
      <c r="I13" s="266"/>
      <c r="J13" s="238">
        <f t="shared" si="0"/>
        <v>0</v>
      </c>
      <c r="K13" s="266"/>
      <c r="L13" s="269"/>
    </row>
    <row r="14" spans="1:12" ht="16.5" x14ac:dyDescent="0.3">
      <c r="A14" s="88"/>
      <c r="B14" s="62"/>
      <c r="D14" s="112"/>
    </row>
    <row r="15" spans="1:12" ht="38.25" customHeight="1" x14ac:dyDescent="0.25">
      <c r="A15" s="270" t="s">
        <v>16</v>
      </c>
      <c r="B15" s="218" t="s">
        <v>28</v>
      </c>
      <c r="C15" s="271"/>
      <c r="D15" s="219" t="s">
        <v>277</v>
      </c>
      <c r="E15" s="219" t="s">
        <v>337</v>
      </c>
      <c r="F15" s="219" t="s">
        <v>342</v>
      </c>
      <c r="G15" s="219" t="s">
        <v>298</v>
      </c>
      <c r="H15" s="219" t="s">
        <v>74</v>
      </c>
      <c r="I15" s="219" t="s">
        <v>299</v>
      </c>
      <c r="J15" s="219" t="s">
        <v>300</v>
      </c>
      <c r="K15" s="219" t="s">
        <v>318</v>
      </c>
      <c r="L15" s="220" t="s">
        <v>11</v>
      </c>
    </row>
    <row r="17" spans="1:12" ht="15" customHeight="1" x14ac:dyDescent="0.25">
      <c r="A17" s="324">
        <v>10.050000000000001</v>
      </c>
      <c r="B17" s="316" t="s">
        <v>516</v>
      </c>
      <c r="C17" s="323"/>
      <c r="D17" s="376"/>
      <c r="E17" s="318" t="s">
        <v>296</v>
      </c>
      <c r="F17" s="318" t="s">
        <v>297</v>
      </c>
      <c r="G17" s="319" t="s">
        <v>298</v>
      </c>
      <c r="H17" s="318" t="s">
        <v>74</v>
      </c>
      <c r="I17" s="318" t="s">
        <v>299</v>
      </c>
      <c r="J17" s="318" t="s">
        <v>300</v>
      </c>
      <c r="K17" s="318" t="s">
        <v>235</v>
      </c>
      <c r="L17" s="320" t="s">
        <v>301</v>
      </c>
    </row>
    <row r="18" spans="1:12" x14ac:dyDescent="0.25">
      <c r="A18" s="5"/>
      <c r="B18" s="19"/>
      <c r="C18" s="27"/>
      <c r="D18" s="19"/>
      <c r="E18" s="54"/>
      <c r="F18" s="24"/>
      <c r="G18" s="5"/>
      <c r="H18" s="5"/>
      <c r="I18" s="5"/>
      <c r="J18" s="5"/>
      <c r="K18" s="5"/>
      <c r="L18" s="5"/>
    </row>
    <row r="19" spans="1:12" x14ac:dyDescent="0.25">
      <c r="A19" s="5"/>
      <c r="B19" s="19"/>
      <c r="C19" s="27"/>
      <c r="D19" s="19"/>
      <c r="E19" s="54"/>
      <c r="F19" s="24"/>
      <c r="G19" s="5"/>
      <c r="H19" s="5"/>
      <c r="I19" s="5"/>
      <c r="J19" s="5"/>
      <c r="K19" s="26" t="s">
        <v>11</v>
      </c>
      <c r="L19" s="283">
        <f>SUM(L20:L21)</f>
        <v>10656.316000000001</v>
      </c>
    </row>
    <row r="20" spans="1:12" x14ac:dyDescent="0.25">
      <c r="A20" s="5"/>
      <c r="C20" s="27"/>
      <c r="D20" s="19"/>
      <c r="E20" s="54"/>
      <c r="F20" s="24"/>
      <c r="G20" s="5"/>
      <c r="H20" s="5"/>
      <c r="I20" s="5"/>
      <c r="J20" s="5"/>
      <c r="K20" s="402" t="s">
        <v>676</v>
      </c>
      <c r="L20" s="24">
        <v>0</v>
      </c>
    </row>
    <row r="21" spans="1:12" ht="15" x14ac:dyDescent="0.25">
      <c r="A21" s="5"/>
      <c r="B21" s="415" t="s">
        <v>518</v>
      </c>
      <c r="C21" s="5"/>
      <c r="D21" s="5"/>
      <c r="E21" s="19"/>
      <c r="F21" s="5"/>
      <c r="G21" s="5"/>
      <c r="H21" s="5"/>
      <c r="I21" s="5"/>
      <c r="J21" s="5"/>
      <c r="K21" s="402" t="s">
        <v>677</v>
      </c>
      <c r="L21" s="24">
        <f>H46+H77+H95</f>
        <v>10656.316000000001</v>
      </c>
    </row>
    <row r="22" spans="1:12" x14ac:dyDescent="0.25">
      <c r="A22" s="5"/>
      <c r="B22" s="9" t="s">
        <v>255</v>
      </c>
      <c r="C22" s="5"/>
      <c r="D22" s="5" t="s">
        <v>284</v>
      </c>
      <c r="E22" s="19">
        <v>7</v>
      </c>
      <c r="F22" s="21">
        <v>15</v>
      </c>
      <c r="G22" s="24">
        <f>E22*F22</f>
        <v>105</v>
      </c>
      <c r="H22" s="5"/>
      <c r="I22" s="5"/>
      <c r="J22" s="5"/>
      <c r="K22" s="5"/>
      <c r="L22" s="5"/>
    </row>
    <row r="23" spans="1:12" x14ac:dyDescent="0.25">
      <c r="A23" s="5"/>
      <c r="C23" s="5"/>
      <c r="D23" s="5"/>
      <c r="E23" s="19"/>
      <c r="F23" s="21"/>
      <c r="G23" s="24"/>
      <c r="H23" s="5"/>
      <c r="I23" s="5"/>
      <c r="J23" s="5"/>
      <c r="K23" s="5"/>
      <c r="L23" s="5"/>
    </row>
    <row r="24" spans="1:12" x14ac:dyDescent="0.25">
      <c r="A24" s="5"/>
      <c r="B24" s="9" t="s">
        <v>833</v>
      </c>
      <c r="C24" s="5"/>
      <c r="D24" s="5" t="s">
        <v>284</v>
      </c>
      <c r="E24" s="19">
        <v>14</v>
      </c>
      <c r="F24" s="21">
        <v>15</v>
      </c>
      <c r="G24" s="24">
        <f t="shared" ref="G24:G25" si="1">E24*F24</f>
        <v>210</v>
      </c>
      <c r="H24" s="5"/>
      <c r="I24" s="5"/>
      <c r="J24" s="5"/>
      <c r="K24" s="5"/>
      <c r="L24" s="5"/>
    </row>
    <row r="25" spans="1:12" x14ac:dyDescent="0.25">
      <c r="A25" s="5"/>
      <c r="B25" s="9"/>
      <c r="C25" s="5"/>
      <c r="D25" s="5" t="s">
        <v>834</v>
      </c>
      <c r="E25" s="19">
        <v>5</v>
      </c>
      <c r="F25" s="252">
        <v>75</v>
      </c>
      <c r="G25" s="24">
        <f t="shared" si="1"/>
        <v>375</v>
      </c>
      <c r="H25" s="5"/>
      <c r="I25" s="5"/>
      <c r="J25" s="5"/>
      <c r="K25" s="5"/>
      <c r="L25" s="5"/>
    </row>
    <row r="26" spans="1:12" x14ac:dyDescent="0.25">
      <c r="A26" s="5"/>
      <c r="C26" s="5"/>
      <c r="D26" s="5"/>
      <c r="E26" s="19"/>
      <c r="F26" s="21"/>
      <c r="G26" s="24"/>
      <c r="H26" s="5"/>
      <c r="I26" s="5"/>
      <c r="J26" s="5"/>
      <c r="K26" s="5"/>
      <c r="L26" s="5"/>
    </row>
    <row r="27" spans="1:12" x14ac:dyDescent="0.25">
      <c r="A27" s="5"/>
      <c r="B27" s="9" t="s">
        <v>170</v>
      </c>
      <c r="C27" s="5"/>
      <c r="D27" s="5" t="s">
        <v>284</v>
      </c>
      <c r="E27" s="19">
        <v>15</v>
      </c>
      <c r="F27" s="21">
        <v>15</v>
      </c>
      <c r="G27" s="24">
        <f>E27*F27</f>
        <v>225</v>
      </c>
      <c r="H27" s="5"/>
      <c r="I27" s="5"/>
      <c r="J27" s="5"/>
      <c r="K27" s="5"/>
      <c r="L27" s="5"/>
    </row>
    <row r="28" spans="1:12" x14ac:dyDescent="0.25">
      <c r="A28" s="5"/>
      <c r="C28" s="5"/>
      <c r="D28" s="5"/>
      <c r="E28" s="19"/>
      <c r="F28" s="21"/>
      <c r="G28" s="24"/>
      <c r="H28" s="5"/>
      <c r="I28" s="5"/>
      <c r="J28" s="5"/>
      <c r="K28" s="5"/>
      <c r="L28" s="5"/>
    </row>
    <row r="29" spans="1:12" x14ac:dyDescent="0.25">
      <c r="A29" s="5"/>
      <c r="B29" s="9" t="s">
        <v>285</v>
      </c>
      <c r="C29" s="5"/>
      <c r="D29" s="5" t="s">
        <v>284</v>
      </c>
      <c r="E29" s="19">
        <v>2</v>
      </c>
      <c r="F29" s="47">
        <v>50</v>
      </c>
      <c r="G29" s="24">
        <f>E29*F29</f>
        <v>100</v>
      </c>
      <c r="H29" s="5"/>
      <c r="I29" s="5"/>
      <c r="J29" s="5"/>
      <c r="K29" s="5"/>
      <c r="L29" s="5"/>
    </row>
    <row r="30" spans="1:12" x14ac:dyDescent="0.25">
      <c r="A30" s="5"/>
      <c r="C30" s="5"/>
      <c r="D30" s="5"/>
      <c r="E30" s="19"/>
      <c r="F30" s="21"/>
      <c r="G30" s="24"/>
      <c r="H30" s="5"/>
      <c r="I30" s="5"/>
      <c r="J30" s="5"/>
      <c r="K30" s="5"/>
      <c r="L30" s="5"/>
    </row>
    <row r="31" spans="1:12" x14ac:dyDescent="0.25">
      <c r="A31" s="5"/>
      <c r="B31" s="9" t="s">
        <v>286</v>
      </c>
      <c r="C31" s="5"/>
      <c r="D31" s="5" t="s">
        <v>284</v>
      </c>
      <c r="E31" s="19">
        <v>10</v>
      </c>
      <c r="F31" s="21">
        <v>20</v>
      </c>
      <c r="G31" s="24">
        <f>E31*F31</f>
        <v>200</v>
      </c>
      <c r="H31" s="5"/>
      <c r="I31" s="5"/>
      <c r="J31" s="5"/>
      <c r="K31" s="5"/>
      <c r="L31" s="5"/>
    </row>
    <row r="32" spans="1:12" x14ac:dyDescent="0.25">
      <c r="A32" s="5"/>
      <c r="C32" s="5"/>
      <c r="D32" s="5"/>
      <c r="E32" s="19"/>
      <c r="F32" s="21"/>
      <c r="G32" s="24"/>
      <c r="H32" s="5"/>
      <c r="I32" s="5"/>
      <c r="J32" s="5"/>
      <c r="K32" s="5"/>
      <c r="L32" s="5"/>
    </row>
    <row r="33" spans="1:12" x14ac:dyDescent="0.25">
      <c r="A33" s="5"/>
      <c r="B33" s="9" t="s">
        <v>287</v>
      </c>
      <c r="C33" s="5"/>
      <c r="D33" s="5" t="s">
        <v>284</v>
      </c>
      <c r="E33" s="19">
        <v>26</v>
      </c>
      <c r="F33" s="21">
        <v>20</v>
      </c>
      <c r="G33" s="24">
        <f t="shared" ref="G33:G34" si="2">E33*F33</f>
        <v>520</v>
      </c>
      <c r="H33" s="5"/>
      <c r="I33" s="5"/>
      <c r="J33" s="5"/>
      <c r="K33" s="5"/>
      <c r="L33" s="5"/>
    </row>
    <row r="34" spans="1:12" x14ac:dyDescent="0.25">
      <c r="A34" s="5"/>
      <c r="B34" s="9"/>
      <c r="C34" s="5"/>
      <c r="D34" s="5" t="s">
        <v>835</v>
      </c>
      <c r="E34" s="19">
        <v>10</v>
      </c>
      <c r="F34" s="21">
        <v>125</v>
      </c>
      <c r="G34" s="24">
        <f t="shared" si="2"/>
        <v>1250</v>
      </c>
      <c r="H34" s="5"/>
      <c r="I34" s="5"/>
      <c r="J34" s="5"/>
      <c r="K34" s="5"/>
      <c r="L34" s="5"/>
    </row>
    <row r="36" spans="1:12" x14ac:dyDescent="0.25">
      <c r="B36" s="9" t="s">
        <v>288</v>
      </c>
      <c r="C36" s="5"/>
      <c r="D36" s="5" t="s">
        <v>284</v>
      </c>
      <c r="E36" s="19">
        <v>0</v>
      </c>
      <c r="F36" s="21">
        <v>0</v>
      </c>
      <c r="G36" s="24">
        <f t="shared" ref="G36" si="3">E36*F36</f>
        <v>0</v>
      </c>
      <c r="H36" s="5"/>
    </row>
    <row r="37" spans="1:12" x14ac:dyDescent="0.25">
      <c r="C37" s="5"/>
      <c r="D37" s="5"/>
      <c r="E37" s="19"/>
      <c r="F37" s="21"/>
      <c r="G37" s="24"/>
      <c r="H37" s="5"/>
    </row>
    <row r="38" spans="1:12" x14ac:dyDescent="0.25">
      <c r="B38" s="9" t="s">
        <v>289</v>
      </c>
      <c r="C38" s="5"/>
      <c r="D38" s="5" t="s">
        <v>284</v>
      </c>
      <c r="E38" s="19">
        <v>10</v>
      </c>
      <c r="F38" s="21">
        <v>15</v>
      </c>
      <c r="G38" s="24">
        <f>E38*F38</f>
        <v>150</v>
      </c>
      <c r="H38" s="5"/>
    </row>
    <row r="39" spans="1:12" x14ac:dyDescent="0.25">
      <c r="C39" s="5"/>
      <c r="D39" s="5"/>
      <c r="E39" s="19"/>
      <c r="F39" s="21"/>
      <c r="G39" s="24"/>
      <c r="H39" s="5"/>
    </row>
    <row r="40" spans="1:12" x14ac:dyDescent="0.25">
      <c r="B40" s="9" t="s">
        <v>203</v>
      </c>
      <c r="C40" s="5"/>
      <c r="D40" s="5" t="s">
        <v>284</v>
      </c>
      <c r="E40" s="19">
        <v>7</v>
      </c>
      <c r="F40" s="21">
        <v>15</v>
      </c>
      <c r="G40" s="24">
        <f>F40*E40</f>
        <v>105</v>
      </c>
      <c r="H40" s="5"/>
    </row>
    <row r="41" spans="1:12" x14ac:dyDescent="0.25">
      <c r="C41" s="5"/>
      <c r="D41" s="5"/>
      <c r="E41" s="19"/>
      <c r="F41" s="21"/>
      <c r="G41" s="24"/>
      <c r="H41" s="5"/>
    </row>
    <row r="42" spans="1:12" x14ac:dyDescent="0.25">
      <c r="B42" s="419" t="s">
        <v>59</v>
      </c>
      <c r="C42" s="280"/>
      <c r="D42" s="280" t="s">
        <v>284</v>
      </c>
      <c r="E42" s="405">
        <v>10</v>
      </c>
      <c r="F42" s="416">
        <v>15</v>
      </c>
      <c r="G42" s="411">
        <f>F42*E42</f>
        <v>150</v>
      </c>
      <c r="H42" s="280"/>
    </row>
    <row r="43" spans="1:12" x14ac:dyDescent="0.25">
      <c r="B43" s="5"/>
      <c r="C43" s="5"/>
      <c r="D43" s="5"/>
      <c r="E43" s="19"/>
      <c r="F43" s="21"/>
      <c r="G43" s="22" t="s">
        <v>235</v>
      </c>
      <c r="H43" s="24">
        <f>SUM(G27:G42)</f>
        <v>2700</v>
      </c>
    </row>
    <row r="44" spans="1:12" x14ac:dyDescent="0.25">
      <c r="B44" s="5"/>
      <c r="C44" s="5"/>
      <c r="D44" s="5"/>
      <c r="E44" s="19"/>
      <c r="F44" s="21"/>
      <c r="G44" s="34" t="s">
        <v>236</v>
      </c>
      <c r="H44" s="24">
        <f>H43*0.07</f>
        <v>189.00000000000003</v>
      </c>
    </row>
    <row r="45" spans="1:12" x14ac:dyDescent="0.25">
      <c r="B45" s="5"/>
      <c r="C45" s="5"/>
      <c r="D45" s="5"/>
      <c r="E45" s="19"/>
      <c r="F45" s="21"/>
      <c r="G45" s="418" t="s">
        <v>295</v>
      </c>
      <c r="H45" s="411">
        <v>100</v>
      </c>
    </row>
    <row r="46" spans="1:12" x14ac:dyDescent="0.25">
      <c r="B46" s="5"/>
      <c r="C46" s="5"/>
      <c r="D46" s="5"/>
      <c r="E46" s="19"/>
      <c r="F46" s="21"/>
      <c r="G46" s="25" t="s">
        <v>11</v>
      </c>
      <c r="H46" s="20">
        <f>SUM(H43:H45)</f>
        <v>2989</v>
      </c>
    </row>
    <row r="48" spans="1:12" ht="15" x14ac:dyDescent="0.25">
      <c r="B48" s="415" t="s">
        <v>398</v>
      </c>
      <c r="C48" s="5"/>
      <c r="D48" s="5"/>
      <c r="E48" s="19"/>
      <c r="F48" s="21"/>
      <c r="G48" s="25"/>
    </row>
    <row r="49" spans="2:7" x14ac:dyDescent="0.25">
      <c r="B49" s="404" t="s">
        <v>189</v>
      </c>
      <c r="C49" s="280"/>
      <c r="D49" s="291"/>
      <c r="E49" s="405" t="s">
        <v>74</v>
      </c>
      <c r="F49" s="405" t="s">
        <v>283</v>
      </c>
      <c r="G49" s="405" t="s">
        <v>235</v>
      </c>
    </row>
    <row r="50" spans="2:7" x14ac:dyDescent="0.25">
      <c r="B50" s="321" t="s">
        <v>491</v>
      </c>
      <c r="C50" s="323"/>
      <c r="D50" s="323"/>
      <c r="E50" s="406"/>
      <c r="F50" s="406"/>
      <c r="G50" s="406"/>
    </row>
    <row r="51" spans="2:7" x14ac:dyDescent="0.25">
      <c r="B51" s="371" t="s">
        <v>278</v>
      </c>
      <c r="C51" s="5"/>
      <c r="E51" s="19">
        <v>7</v>
      </c>
      <c r="F51" s="55">
        <v>132</v>
      </c>
      <c r="G51" s="24">
        <f>E51*F51</f>
        <v>924</v>
      </c>
    </row>
    <row r="52" spans="2:7" x14ac:dyDescent="0.25">
      <c r="B52" s="371" t="s">
        <v>279</v>
      </c>
      <c r="C52" s="5"/>
      <c r="E52" s="19">
        <v>0</v>
      </c>
      <c r="F52" s="55">
        <v>132</v>
      </c>
      <c r="G52" s="24">
        <f>E52*F52</f>
        <v>0</v>
      </c>
    </row>
    <row r="53" spans="2:7" x14ac:dyDescent="0.25">
      <c r="B53" s="371" t="s">
        <v>822</v>
      </c>
      <c r="C53" s="5"/>
      <c r="D53" s="161" t="s">
        <v>827</v>
      </c>
      <c r="E53" s="19">
        <v>11</v>
      </c>
      <c r="F53" s="55">
        <v>12.8</v>
      </c>
      <c r="G53" s="24">
        <f>E53*F53</f>
        <v>140.80000000000001</v>
      </c>
    </row>
    <row r="54" spans="2:7" x14ac:dyDescent="0.25">
      <c r="B54" s="371" t="s">
        <v>824</v>
      </c>
      <c r="C54" s="5"/>
      <c r="E54" s="19">
        <v>2</v>
      </c>
      <c r="F54" s="55">
        <v>12</v>
      </c>
      <c r="G54" s="24">
        <f>E54*F54</f>
        <v>24</v>
      </c>
    </row>
    <row r="55" spans="2:7" x14ac:dyDescent="0.25">
      <c r="B55" s="371" t="s">
        <v>823</v>
      </c>
      <c r="C55" s="5"/>
      <c r="E55" s="19">
        <v>6</v>
      </c>
      <c r="F55" s="55">
        <v>14</v>
      </c>
      <c r="G55" s="24">
        <f>E55*F55</f>
        <v>84</v>
      </c>
    </row>
    <row r="56" spans="2:7" x14ac:dyDescent="0.25">
      <c r="B56" s="371"/>
      <c r="C56" s="5"/>
      <c r="E56" s="19"/>
      <c r="F56" s="54"/>
      <c r="G56" s="407">
        <f>SUM(G51:G55)</f>
        <v>1172.8</v>
      </c>
    </row>
    <row r="57" spans="2:7" x14ac:dyDescent="0.25">
      <c r="B57" s="371"/>
      <c r="C57" s="5"/>
      <c r="E57" s="19"/>
      <c r="F57" s="54"/>
      <c r="G57" s="24"/>
    </row>
    <row r="58" spans="2:7" x14ac:dyDescent="0.25">
      <c r="B58" s="321" t="s">
        <v>490</v>
      </c>
      <c r="C58" s="323"/>
      <c r="D58" s="323"/>
      <c r="E58" s="376"/>
      <c r="F58" s="408"/>
      <c r="G58" s="393"/>
    </row>
    <row r="59" spans="2:7" x14ac:dyDescent="0.25">
      <c r="B59" s="371" t="s">
        <v>280</v>
      </c>
      <c r="C59" s="5"/>
      <c r="E59" s="19">
        <v>1</v>
      </c>
      <c r="F59" s="55">
        <v>475</v>
      </c>
      <c r="G59" s="24">
        <f t="shared" ref="G59:G71" si="4">E59*F59</f>
        <v>475</v>
      </c>
    </row>
    <row r="60" spans="2:7" x14ac:dyDescent="0.25">
      <c r="B60" s="371" t="s">
        <v>830</v>
      </c>
      <c r="C60" s="5"/>
      <c r="E60" s="19">
        <v>1</v>
      </c>
      <c r="F60" s="55">
        <v>75</v>
      </c>
      <c r="G60" s="24">
        <f t="shared" si="4"/>
        <v>75</v>
      </c>
    </row>
    <row r="61" spans="2:7" x14ac:dyDescent="0.25">
      <c r="B61" s="371" t="s">
        <v>278</v>
      </c>
      <c r="C61" s="5"/>
      <c r="E61" s="19">
        <v>13</v>
      </c>
      <c r="F61" s="55">
        <v>132</v>
      </c>
      <c r="G61" s="24">
        <f t="shared" si="4"/>
        <v>1716</v>
      </c>
    </row>
    <row r="62" spans="2:7" x14ac:dyDescent="0.25">
      <c r="B62" s="371" t="s">
        <v>281</v>
      </c>
      <c r="C62" s="5"/>
      <c r="E62" s="19">
        <v>1</v>
      </c>
      <c r="F62" s="55">
        <v>88</v>
      </c>
      <c r="G62" s="24">
        <f t="shared" si="4"/>
        <v>88</v>
      </c>
    </row>
    <row r="63" spans="2:7" x14ac:dyDescent="0.25">
      <c r="B63" s="371" t="s">
        <v>279</v>
      </c>
      <c r="C63" s="5"/>
      <c r="E63" s="19">
        <v>1</v>
      </c>
      <c r="F63" s="55">
        <v>125</v>
      </c>
      <c r="G63" s="24">
        <f t="shared" si="4"/>
        <v>125</v>
      </c>
    </row>
    <row r="64" spans="2:7" x14ac:dyDescent="0.25">
      <c r="B64" s="371" t="s">
        <v>282</v>
      </c>
      <c r="C64" s="5"/>
      <c r="E64" s="19">
        <v>0</v>
      </c>
      <c r="F64" s="55">
        <v>500</v>
      </c>
      <c r="G64" s="24">
        <f t="shared" si="4"/>
        <v>0</v>
      </c>
    </row>
    <row r="65" spans="2:8" x14ac:dyDescent="0.25">
      <c r="B65" s="371" t="s">
        <v>825</v>
      </c>
      <c r="C65" s="5"/>
      <c r="D65" s="161" t="s">
        <v>826</v>
      </c>
      <c r="E65" s="19">
        <v>2</v>
      </c>
      <c r="F65" s="55">
        <v>90</v>
      </c>
      <c r="G65" s="24">
        <f t="shared" si="4"/>
        <v>180</v>
      </c>
      <c r="H65" s="20"/>
    </row>
    <row r="66" spans="2:8" x14ac:dyDescent="0.25">
      <c r="B66" s="371" t="s">
        <v>829</v>
      </c>
      <c r="C66" s="5"/>
      <c r="D66" s="161" t="s">
        <v>828</v>
      </c>
      <c r="E66" s="19">
        <v>3</v>
      </c>
      <c r="F66" s="55">
        <v>35</v>
      </c>
      <c r="G66" s="24">
        <f t="shared" si="4"/>
        <v>105</v>
      </c>
      <c r="H66" s="20"/>
    </row>
    <row r="67" spans="2:8" x14ac:dyDescent="0.25">
      <c r="B67" s="371" t="s">
        <v>822</v>
      </c>
      <c r="C67" s="5"/>
      <c r="D67" s="161" t="s">
        <v>827</v>
      </c>
      <c r="E67" s="19">
        <v>15</v>
      </c>
      <c r="F67" s="55">
        <v>12.8</v>
      </c>
      <c r="G67" s="24">
        <f t="shared" ref="G67" si="5">E67*F67</f>
        <v>192</v>
      </c>
      <c r="H67" s="20"/>
    </row>
    <row r="68" spans="2:8" x14ac:dyDescent="0.25">
      <c r="B68" s="371" t="s">
        <v>822</v>
      </c>
      <c r="C68" s="5"/>
      <c r="D68" s="161" t="s">
        <v>828</v>
      </c>
      <c r="E68" s="19">
        <v>8</v>
      </c>
      <c r="F68" s="55">
        <v>15.8</v>
      </c>
      <c r="G68" s="24">
        <f t="shared" si="4"/>
        <v>126.4</v>
      </c>
      <c r="H68" s="20"/>
    </row>
    <row r="69" spans="2:8" x14ac:dyDescent="0.25">
      <c r="B69" s="371" t="s">
        <v>824</v>
      </c>
      <c r="C69" s="5"/>
      <c r="E69" s="19">
        <v>18</v>
      </c>
      <c r="F69" s="55">
        <v>12</v>
      </c>
      <c r="G69" s="24">
        <f t="shared" ref="G69:G70" si="6">E69*F69</f>
        <v>216</v>
      </c>
      <c r="H69" s="20"/>
    </row>
    <row r="70" spans="2:8" x14ac:dyDescent="0.25">
      <c r="B70" s="371" t="s">
        <v>831</v>
      </c>
      <c r="C70" s="5"/>
      <c r="D70" s="161" t="s">
        <v>832</v>
      </c>
      <c r="E70" s="19">
        <v>1</v>
      </c>
      <c r="F70" s="55">
        <v>50</v>
      </c>
      <c r="G70" s="24">
        <f t="shared" si="6"/>
        <v>50</v>
      </c>
      <c r="H70" s="20"/>
    </row>
    <row r="71" spans="2:8" x14ac:dyDescent="0.25">
      <c r="B71" s="371" t="s">
        <v>823</v>
      </c>
      <c r="C71" s="5"/>
      <c r="E71" s="19">
        <v>8</v>
      </c>
      <c r="F71" s="55">
        <v>14</v>
      </c>
      <c r="G71" s="24">
        <f t="shared" si="4"/>
        <v>112</v>
      </c>
      <c r="H71" s="20"/>
    </row>
    <row r="72" spans="2:8" x14ac:dyDescent="0.25">
      <c r="B72" s="371"/>
      <c r="C72" s="5"/>
      <c r="E72" s="19"/>
      <c r="F72" s="54"/>
      <c r="G72" s="409">
        <f>SUM(G51:G71)</f>
        <v>5806</v>
      </c>
      <c r="H72" s="20"/>
    </row>
    <row r="73" spans="2:8" x14ac:dyDescent="0.25">
      <c r="B73" s="405"/>
      <c r="C73" s="280"/>
      <c r="D73" s="280"/>
      <c r="E73" s="405"/>
      <c r="F73" s="410"/>
      <c r="G73" s="411"/>
      <c r="H73" s="417"/>
    </row>
    <row r="74" spans="2:8" x14ac:dyDescent="0.25">
      <c r="B74" s="19"/>
      <c r="C74" s="5"/>
      <c r="E74" s="19"/>
      <c r="F74" s="55"/>
      <c r="G74" s="34" t="s">
        <v>235</v>
      </c>
      <c r="H74" s="20">
        <f>G72+G56</f>
        <v>6978.8</v>
      </c>
    </row>
    <row r="75" spans="2:8" x14ac:dyDescent="0.25">
      <c r="B75" s="19"/>
      <c r="C75" s="5"/>
      <c r="E75" s="19"/>
      <c r="F75" s="55"/>
      <c r="G75" s="34" t="s">
        <v>236</v>
      </c>
      <c r="H75" s="20">
        <f>H74*0.07</f>
        <v>488.51600000000008</v>
      </c>
    </row>
    <row r="76" spans="2:8" x14ac:dyDescent="0.25">
      <c r="B76" s="19"/>
      <c r="C76" s="5"/>
      <c r="E76" s="19"/>
      <c r="F76" s="55"/>
      <c r="G76" s="418" t="s">
        <v>295</v>
      </c>
      <c r="H76" s="417">
        <v>200</v>
      </c>
    </row>
    <row r="77" spans="2:8" x14ac:dyDescent="0.25">
      <c r="B77" s="19"/>
      <c r="C77" s="5"/>
      <c r="D77" s="19"/>
      <c r="E77" s="55"/>
      <c r="F77" s="20"/>
      <c r="G77" s="25" t="s">
        <v>11</v>
      </c>
      <c r="H77" s="20">
        <f>SUM(H74:H76)</f>
        <v>7667.3160000000007</v>
      </c>
    </row>
    <row r="78" spans="2:8" ht="15" x14ac:dyDescent="0.25">
      <c r="B78" s="415" t="s">
        <v>836</v>
      </c>
      <c r="C78" s="5"/>
      <c r="D78" s="19"/>
      <c r="E78" s="55"/>
      <c r="F78" s="20"/>
      <c r="G78" s="25"/>
    </row>
    <row r="79" spans="2:8" x14ac:dyDescent="0.25">
      <c r="B79" s="9" t="s">
        <v>170</v>
      </c>
      <c r="C79" s="5"/>
      <c r="D79" s="5"/>
      <c r="E79" s="19"/>
      <c r="F79" s="5"/>
      <c r="G79" s="24"/>
    </row>
    <row r="80" spans="2:8" x14ac:dyDescent="0.25">
      <c r="B80" s="9"/>
      <c r="C80" s="5"/>
      <c r="D80" s="5" t="s">
        <v>290</v>
      </c>
      <c r="E80" s="19">
        <v>0</v>
      </c>
      <c r="F80" s="21">
        <v>150</v>
      </c>
      <c r="G80" s="24">
        <f>E80*F80</f>
        <v>0</v>
      </c>
    </row>
    <row r="81" spans="1:12" x14ac:dyDescent="0.25">
      <c r="B81" s="9"/>
      <c r="C81" s="5"/>
      <c r="D81" s="5" t="s">
        <v>292</v>
      </c>
      <c r="E81" s="19">
        <v>0</v>
      </c>
      <c r="F81" s="21">
        <v>200</v>
      </c>
      <c r="G81" s="24">
        <f>E81*F81</f>
        <v>0</v>
      </c>
    </row>
    <row r="82" spans="1:12" x14ac:dyDescent="0.25">
      <c r="B82" s="5"/>
      <c r="C82" s="5"/>
      <c r="D82" s="5" t="s">
        <v>291</v>
      </c>
      <c r="E82" s="19">
        <v>0</v>
      </c>
      <c r="F82" s="21">
        <v>100</v>
      </c>
      <c r="G82" s="24">
        <f>E82*F82</f>
        <v>0</v>
      </c>
    </row>
    <row r="83" spans="1:12" x14ac:dyDescent="0.25">
      <c r="B83" s="5"/>
      <c r="C83" s="5"/>
      <c r="D83" s="5" t="s">
        <v>293</v>
      </c>
      <c r="E83" s="19">
        <v>0</v>
      </c>
      <c r="F83" s="21">
        <v>75</v>
      </c>
      <c r="G83" s="24">
        <f>E83*F83</f>
        <v>0</v>
      </c>
    </row>
    <row r="84" spans="1:12" x14ac:dyDescent="0.25">
      <c r="B84" s="9" t="s">
        <v>267</v>
      </c>
      <c r="C84" s="5"/>
      <c r="D84" s="5"/>
      <c r="E84" s="19"/>
      <c r="F84" s="5"/>
      <c r="G84" s="5"/>
    </row>
    <row r="85" spans="1:12" x14ac:dyDescent="0.25">
      <c r="B85" s="5"/>
      <c r="C85" s="5"/>
      <c r="D85" s="5" t="s">
        <v>290</v>
      </c>
      <c r="E85" s="19">
        <v>0</v>
      </c>
      <c r="F85" s="21">
        <v>100</v>
      </c>
      <c r="G85" s="24">
        <f t="shared" ref="G85:G86" si="7">E85*F85</f>
        <v>0</v>
      </c>
    </row>
    <row r="86" spans="1:12" x14ac:dyDescent="0.25">
      <c r="B86" s="5"/>
      <c r="C86" s="5"/>
      <c r="D86" s="5" t="s">
        <v>294</v>
      </c>
      <c r="E86" s="19">
        <v>0</v>
      </c>
      <c r="F86" s="21">
        <v>150</v>
      </c>
      <c r="G86" s="24">
        <f t="shared" si="7"/>
        <v>0</v>
      </c>
    </row>
    <row r="87" spans="1:12" x14ac:dyDescent="0.25">
      <c r="B87" s="5"/>
      <c r="C87" s="5"/>
      <c r="D87" s="5" t="s">
        <v>291</v>
      </c>
      <c r="E87" s="19">
        <v>0</v>
      </c>
      <c r="F87" s="21">
        <v>75</v>
      </c>
      <c r="G87" s="24">
        <f>E87*F87</f>
        <v>0</v>
      </c>
    </row>
    <row r="88" spans="1:12" x14ac:dyDescent="0.25">
      <c r="A88" s="5"/>
      <c r="B88" s="9" t="s">
        <v>837</v>
      </c>
      <c r="C88" s="5"/>
      <c r="D88" s="5"/>
      <c r="E88" s="19"/>
      <c r="F88" s="5"/>
      <c r="G88" s="5"/>
      <c r="H88" s="5"/>
      <c r="I88" s="5"/>
      <c r="J88" s="5"/>
      <c r="K88" s="5"/>
      <c r="L88" s="5"/>
    </row>
    <row r="89" spans="1:12" x14ac:dyDescent="0.25">
      <c r="A89" s="5"/>
      <c r="B89" s="5"/>
      <c r="C89" s="5"/>
      <c r="D89" s="5" t="s">
        <v>290</v>
      </c>
      <c r="E89" s="19">
        <v>0</v>
      </c>
      <c r="F89" s="21">
        <v>100</v>
      </c>
      <c r="G89" s="24">
        <f t="shared" ref="G89:G90" si="8">E89*F89</f>
        <v>0</v>
      </c>
      <c r="H89" s="5"/>
      <c r="I89" s="5"/>
      <c r="J89" s="5"/>
      <c r="K89" s="5"/>
      <c r="L89" s="5"/>
    </row>
    <row r="90" spans="1:12" x14ac:dyDescent="0.25">
      <c r="A90" s="5"/>
      <c r="B90" s="5"/>
      <c r="C90" s="5"/>
      <c r="D90" s="5" t="s">
        <v>292</v>
      </c>
      <c r="E90" s="19">
        <v>0</v>
      </c>
      <c r="F90" s="21">
        <v>150</v>
      </c>
      <c r="G90" s="24">
        <f t="shared" si="8"/>
        <v>0</v>
      </c>
      <c r="H90" s="5"/>
      <c r="I90" s="5"/>
      <c r="J90" s="5"/>
      <c r="K90" s="5"/>
      <c r="L90" s="5"/>
    </row>
    <row r="91" spans="1:12" x14ac:dyDescent="0.25">
      <c r="A91" s="5"/>
      <c r="B91" s="280"/>
      <c r="C91" s="280"/>
      <c r="D91" s="280" t="s">
        <v>291</v>
      </c>
      <c r="E91" s="405">
        <v>0</v>
      </c>
      <c r="F91" s="416">
        <v>75</v>
      </c>
      <c r="G91" s="411">
        <f>E91*F91</f>
        <v>0</v>
      </c>
      <c r="H91" s="280"/>
      <c r="I91" s="5"/>
      <c r="J91" s="5"/>
      <c r="K91" s="5"/>
      <c r="L91" s="5"/>
    </row>
    <row r="92" spans="1:12" x14ac:dyDescent="0.25">
      <c r="A92" s="5"/>
      <c r="B92" s="5"/>
      <c r="C92" s="5"/>
      <c r="D92" s="5"/>
      <c r="E92" s="19"/>
      <c r="F92" s="21"/>
      <c r="G92" s="34" t="s">
        <v>235</v>
      </c>
      <c r="H92" s="24">
        <f>SUM(G79:G91)</f>
        <v>0</v>
      </c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19"/>
      <c r="F93" s="5"/>
      <c r="G93" s="34" t="s">
        <v>236</v>
      </c>
      <c r="H93" s="24">
        <f>H92*0.07</f>
        <v>0</v>
      </c>
      <c r="I93" s="5"/>
      <c r="J93" s="5"/>
      <c r="K93" s="5"/>
      <c r="L93" s="5"/>
    </row>
    <row r="94" spans="1:12" x14ac:dyDescent="0.25">
      <c r="A94" s="5"/>
      <c r="B94" s="5"/>
      <c r="C94" s="5"/>
      <c r="D94" s="5"/>
      <c r="E94" s="19"/>
      <c r="F94" s="5"/>
      <c r="G94" s="418" t="s">
        <v>295</v>
      </c>
      <c r="H94" s="411">
        <v>0</v>
      </c>
      <c r="I94" s="5"/>
      <c r="J94" s="5"/>
      <c r="K94" s="5"/>
      <c r="L94" s="5"/>
    </row>
    <row r="95" spans="1:12" x14ac:dyDescent="0.25">
      <c r="A95" s="5"/>
      <c r="B95" s="5"/>
      <c r="C95" s="5"/>
      <c r="D95" s="5"/>
      <c r="E95" s="19"/>
      <c r="F95" s="5"/>
      <c r="G95" s="25" t="s">
        <v>11</v>
      </c>
      <c r="H95" s="20">
        <f>SUM(H92:H94)</f>
        <v>0</v>
      </c>
      <c r="I95" s="5"/>
      <c r="J95" s="5"/>
      <c r="K95" s="5"/>
      <c r="L95" s="5"/>
    </row>
    <row r="96" spans="1:12" x14ac:dyDescent="0.25">
      <c r="A96" s="5"/>
      <c r="B96" s="5"/>
      <c r="C96" s="5"/>
      <c r="D96" s="5"/>
      <c r="E96" s="19"/>
      <c r="F96" s="21"/>
      <c r="G96" s="412"/>
      <c r="H96" s="24"/>
      <c r="I96" s="5"/>
      <c r="J96" s="5"/>
      <c r="K96" s="5"/>
      <c r="L96" s="5"/>
    </row>
    <row r="97" spans="1:12" x14ac:dyDescent="0.25">
      <c r="A97" s="324">
        <v>10.11</v>
      </c>
      <c r="B97" s="316" t="s">
        <v>493</v>
      </c>
      <c r="C97" s="323"/>
      <c r="D97" s="376"/>
      <c r="E97" s="318" t="s">
        <v>296</v>
      </c>
      <c r="F97" s="318" t="s">
        <v>297</v>
      </c>
      <c r="G97" s="319" t="s">
        <v>298</v>
      </c>
      <c r="H97" s="318" t="s">
        <v>74</v>
      </c>
      <c r="I97" s="318" t="s">
        <v>299</v>
      </c>
      <c r="J97" s="318" t="s">
        <v>300</v>
      </c>
      <c r="K97" s="318" t="s">
        <v>235</v>
      </c>
      <c r="L97" s="320" t="s">
        <v>301</v>
      </c>
    </row>
    <row r="98" spans="1:12" x14ac:dyDescent="0.25">
      <c r="A98" s="19"/>
      <c r="B98" s="5"/>
      <c r="C98" s="5"/>
      <c r="D98" s="19"/>
      <c r="E98" s="5"/>
      <c r="F98" s="5"/>
      <c r="G98" s="5"/>
      <c r="H98" s="5"/>
      <c r="I98" s="5"/>
      <c r="J98" s="5"/>
      <c r="K98" s="5"/>
      <c r="L98" s="5"/>
    </row>
    <row r="99" spans="1:12" x14ac:dyDescent="0.25">
      <c r="A99" s="19"/>
      <c r="B99" s="5"/>
      <c r="C99" s="5"/>
      <c r="D99" s="19"/>
      <c r="E99" s="5"/>
      <c r="F99" s="5"/>
      <c r="G99" s="5"/>
      <c r="H99" s="5"/>
      <c r="I99" s="5"/>
      <c r="J99" s="5"/>
      <c r="K99" s="5"/>
      <c r="L99" s="5"/>
    </row>
    <row r="100" spans="1:12" x14ac:dyDescent="0.25">
      <c r="A100" s="19"/>
      <c r="B100" s="5"/>
      <c r="C100" s="5"/>
      <c r="D100" s="19"/>
      <c r="E100" s="5"/>
      <c r="F100" s="5"/>
      <c r="G100" s="5"/>
      <c r="H100" s="5"/>
      <c r="I100" s="5"/>
      <c r="J100" s="5"/>
      <c r="K100" s="5"/>
      <c r="L100" s="5"/>
    </row>
    <row r="101" spans="1:12" x14ac:dyDescent="0.25">
      <c r="A101" s="324">
        <v>10.14</v>
      </c>
      <c r="B101" s="316" t="s">
        <v>408</v>
      </c>
      <c r="C101" s="323"/>
      <c r="D101" s="376"/>
      <c r="E101" s="318" t="s">
        <v>296</v>
      </c>
      <c r="F101" s="318" t="s">
        <v>297</v>
      </c>
      <c r="G101" s="319" t="s">
        <v>298</v>
      </c>
      <c r="H101" s="318" t="s">
        <v>74</v>
      </c>
      <c r="I101" s="318" t="s">
        <v>299</v>
      </c>
      <c r="J101" s="318" t="s">
        <v>300</v>
      </c>
      <c r="K101" s="318" t="s">
        <v>235</v>
      </c>
      <c r="L101" s="320" t="s">
        <v>301</v>
      </c>
    </row>
    <row r="105" spans="1:12" x14ac:dyDescent="0.25">
      <c r="A105" s="324">
        <v>10.31</v>
      </c>
      <c r="B105" s="316" t="s">
        <v>409</v>
      </c>
      <c r="C105" s="323"/>
      <c r="D105" s="376"/>
      <c r="E105" s="318" t="s">
        <v>296</v>
      </c>
      <c r="F105" s="318" t="s">
        <v>297</v>
      </c>
      <c r="G105" s="319" t="s">
        <v>298</v>
      </c>
      <c r="H105" s="318" t="s">
        <v>74</v>
      </c>
      <c r="I105" s="318" t="s">
        <v>299</v>
      </c>
      <c r="J105" s="318" t="s">
        <v>300</v>
      </c>
      <c r="K105" s="318" t="s">
        <v>235</v>
      </c>
      <c r="L105" s="320" t="s">
        <v>301</v>
      </c>
    </row>
    <row r="106" spans="1:12" x14ac:dyDescent="0.25">
      <c r="A106" s="10"/>
      <c r="B106" s="46"/>
      <c r="C106" s="5"/>
      <c r="D106" s="19"/>
      <c r="E106" s="21"/>
      <c r="F106" s="21"/>
      <c r="G106" s="10"/>
      <c r="H106" s="5"/>
      <c r="I106" s="5"/>
      <c r="J106" s="5"/>
      <c r="K106" s="5"/>
      <c r="L106" s="5"/>
    </row>
    <row r="107" spans="1:12" x14ac:dyDescent="0.25">
      <c r="A107" s="10"/>
      <c r="B107" s="413"/>
      <c r="C107" s="5"/>
      <c r="D107" s="19"/>
      <c r="E107" s="21"/>
      <c r="F107" s="21"/>
      <c r="G107" s="10"/>
      <c r="H107" s="5"/>
      <c r="I107" s="5"/>
      <c r="J107" s="5"/>
      <c r="K107" s="5"/>
      <c r="L107" s="5"/>
    </row>
    <row r="108" spans="1:12" x14ac:dyDescent="0.25">
      <c r="A108" s="10"/>
      <c r="B108" s="413"/>
      <c r="C108" s="5"/>
      <c r="D108" s="19"/>
      <c r="E108" s="21"/>
      <c r="F108" s="21"/>
      <c r="G108" s="10"/>
      <c r="H108" s="5"/>
      <c r="I108" s="5"/>
      <c r="J108" s="5"/>
      <c r="K108" s="5"/>
      <c r="L108" s="5"/>
    </row>
    <row r="109" spans="1:12" x14ac:dyDescent="0.25">
      <c r="A109" s="324">
        <v>10.314</v>
      </c>
      <c r="B109" s="316" t="s">
        <v>218</v>
      </c>
      <c r="C109" s="323"/>
      <c r="D109" s="376"/>
      <c r="E109" s="318" t="s">
        <v>296</v>
      </c>
      <c r="F109" s="318" t="s">
        <v>297</v>
      </c>
      <c r="G109" s="319" t="s">
        <v>298</v>
      </c>
      <c r="H109" s="318" t="s">
        <v>74</v>
      </c>
      <c r="I109" s="318" t="s">
        <v>299</v>
      </c>
      <c r="J109" s="318" t="s">
        <v>300</v>
      </c>
      <c r="K109" s="318" t="s">
        <v>235</v>
      </c>
      <c r="L109" s="320" t="s">
        <v>301</v>
      </c>
    </row>
    <row r="110" spans="1:12" x14ac:dyDescent="0.25">
      <c r="A110" s="10"/>
      <c r="B110" s="5"/>
      <c r="C110" s="5"/>
      <c r="D110" s="19"/>
      <c r="E110" s="21"/>
      <c r="F110" s="21"/>
      <c r="G110" s="10"/>
      <c r="H110" s="5"/>
      <c r="I110" s="5"/>
      <c r="J110" s="5"/>
      <c r="K110" s="5"/>
      <c r="L110" s="5"/>
    </row>
    <row r="111" spans="1:12" x14ac:dyDescent="0.25">
      <c r="A111" s="10"/>
      <c r="B111" s="10"/>
      <c r="C111" s="5"/>
      <c r="D111" s="19"/>
      <c r="E111" s="21"/>
      <c r="F111" s="21"/>
      <c r="G111" s="10"/>
      <c r="H111" s="5"/>
      <c r="I111" s="5"/>
      <c r="J111" s="5"/>
      <c r="K111" s="5"/>
      <c r="L111" s="5"/>
    </row>
    <row r="112" spans="1:12" x14ac:dyDescent="0.25">
      <c r="A112" s="10"/>
      <c r="B112" s="46"/>
      <c r="C112" s="5"/>
      <c r="D112" s="19"/>
      <c r="E112" s="21"/>
      <c r="F112" s="21"/>
      <c r="G112" s="10"/>
      <c r="H112" s="5"/>
      <c r="I112" s="5"/>
      <c r="J112" s="5"/>
      <c r="K112" s="5"/>
      <c r="L112" s="5"/>
    </row>
    <row r="113" spans="1:12" x14ac:dyDescent="0.25">
      <c r="A113" s="324">
        <v>10.561999999999999</v>
      </c>
      <c r="B113" s="316" t="s">
        <v>410</v>
      </c>
      <c r="C113" s="323"/>
      <c r="D113" s="376"/>
      <c r="E113" s="318" t="s">
        <v>296</v>
      </c>
      <c r="F113" s="318" t="s">
        <v>297</v>
      </c>
      <c r="G113" s="319" t="s">
        <v>298</v>
      </c>
      <c r="H113" s="318" t="s">
        <v>74</v>
      </c>
      <c r="I113" s="318" t="s">
        <v>299</v>
      </c>
      <c r="J113" s="318" t="s">
        <v>300</v>
      </c>
      <c r="K113" s="318" t="s">
        <v>235</v>
      </c>
      <c r="L113" s="320" t="s">
        <v>301</v>
      </c>
    </row>
    <row r="114" spans="1:12" x14ac:dyDescent="0.25">
      <c r="A114" s="10"/>
      <c r="B114" s="413"/>
      <c r="C114" s="5"/>
      <c r="D114" s="19"/>
      <c r="E114" s="21"/>
      <c r="F114" s="21"/>
      <c r="G114" s="10"/>
      <c r="H114" s="5"/>
      <c r="I114" s="5"/>
      <c r="J114" s="5"/>
      <c r="K114" s="5"/>
      <c r="L114" s="5"/>
    </row>
    <row r="115" spans="1:12" x14ac:dyDescent="0.25">
      <c r="A115" s="10"/>
      <c r="B115" s="413"/>
      <c r="C115" s="5"/>
      <c r="D115" s="19"/>
      <c r="E115" s="21"/>
      <c r="F115" s="21"/>
      <c r="G115" s="10"/>
      <c r="H115" s="5"/>
      <c r="I115" s="5"/>
      <c r="J115" s="5"/>
      <c r="K115" s="5"/>
      <c r="L115" s="5"/>
    </row>
    <row r="116" spans="1:12" x14ac:dyDescent="0.25">
      <c r="A116" s="10"/>
      <c r="B116" s="10"/>
      <c r="C116" s="5"/>
      <c r="D116" s="19"/>
      <c r="E116" s="21"/>
      <c r="F116" s="21"/>
      <c r="G116" s="10"/>
      <c r="H116" s="5"/>
      <c r="I116" s="5"/>
      <c r="J116" s="5"/>
      <c r="K116" s="5"/>
      <c r="L116" s="5"/>
    </row>
    <row r="117" spans="1:12" x14ac:dyDescent="0.25">
      <c r="A117" s="324">
        <v>10.566000000000001</v>
      </c>
      <c r="B117" s="316" t="s">
        <v>411</v>
      </c>
      <c r="C117" s="323"/>
      <c r="D117" s="376"/>
      <c r="E117" s="318" t="s">
        <v>296</v>
      </c>
      <c r="F117" s="318" t="s">
        <v>297</v>
      </c>
      <c r="G117" s="319" t="s">
        <v>298</v>
      </c>
      <c r="H117" s="318" t="s">
        <v>74</v>
      </c>
      <c r="I117" s="318" t="s">
        <v>299</v>
      </c>
      <c r="J117" s="318" t="s">
        <v>300</v>
      </c>
      <c r="K117" s="318" t="s">
        <v>235</v>
      </c>
      <c r="L117" s="320" t="s">
        <v>301</v>
      </c>
    </row>
    <row r="121" spans="1:12" x14ac:dyDescent="0.25">
      <c r="A121" s="324">
        <v>10.571999999999999</v>
      </c>
      <c r="B121" s="316" t="s">
        <v>412</v>
      </c>
      <c r="C121" s="323"/>
      <c r="D121" s="376"/>
      <c r="E121" s="318" t="s">
        <v>296</v>
      </c>
      <c r="F121" s="318" t="s">
        <v>297</v>
      </c>
      <c r="G121" s="319" t="s">
        <v>298</v>
      </c>
      <c r="H121" s="318" t="s">
        <v>74</v>
      </c>
      <c r="I121" s="318" t="s">
        <v>299</v>
      </c>
      <c r="J121" s="318" t="s">
        <v>300</v>
      </c>
      <c r="K121" s="318" t="s">
        <v>235</v>
      </c>
      <c r="L121" s="320" t="s">
        <v>301</v>
      </c>
    </row>
    <row r="122" spans="1:12" x14ac:dyDescent="0.25">
      <c r="A122" s="10"/>
      <c r="B122" s="10"/>
      <c r="C122" s="10"/>
      <c r="D122" s="26"/>
      <c r="E122" s="21"/>
      <c r="F122" s="21"/>
      <c r="G122" s="10"/>
      <c r="H122" s="5"/>
      <c r="I122" s="5"/>
      <c r="J122" s="5"/>
      <c r="K122" s="5"/>
      <c r="L122" s="5"/>
    </row>
    <row r="123" spans="1:12" x14ac:dyDescent="0.25">
      <c r="A123" s="10"/>
      <c r="B123" s="10"/>
      <c r="C123" s="10"/>
      <c r="D123" s="26"/>
      <c r="E123" s="21"/>
      <c r="F123" s="21"/>
      <c r="G123" s="10"/>
      <c r="H123" s="5"/>
      <c r="I123" s="5"/>
      <c r="J123" s="5"/>
      <c r="K123" s="5"/>
      <c r="L123" s="5"/>
    </row>
    <row r="124" spans="1:12" x14ac:dyDescent="0.25">
      <c r="A124" s="10"/>
      <c r="B124" s="10"/>
      <c r="C124" s="10"/>
      <c r="D124" s="26"/>
      <c r="E124" s="21"/>
      <c r="F124" s="21"/>
      <c r="G124" s="10"/>
      <c r="H124" s="5"/>
      <c r="I124" s="5"/>
      <c r="J124" s="5"/>
      <c r="K124" s="5"/>
      <c r="L124" s="5"/>
    </row>
    <row r="125" spans="1:12" x14ac:dyDescent="0.25">
      <c r="A125" s="324">
        <v>10.712</v>
      </c>
      <c r="B125" s="316" t="s">
        <v>413</v>
      </c>
      <c r="C125" s="323"/>
      <c r="D125" s="376"/>
      <c r="E125" s="318" t="s">
        <v>296</v>
      </c>
      <c r="F125" s="318" t="s">
        <v>297</v>
      </c>
      <c r="G125" s="319" t="s">
        <v>298</v>
      </c>
      <c r="H125" s="318" t="s">
        <v>74</v>
      </c>
      <c r="I125" s="318" t="s">
        <v>299</v>
      </c>
      <c r="J125" s="318" t="s">
        <v>300</v>
      </c>
      <c r="K125" s="318" t="s">
        <v>235</v>
      </c>
      <c r="L125" s="320" t="s">
        <v>301</v>
      </c>
    </row>
    <row r="126" spans="1:12" x14ac:dyDescent="0.25">
      <c r="A126" s="10"/>
      <c r="B126" s="10"/>
      <c r="C126" s="10"/>
      <c r="D126" s="26"/>
      <c r="E126" s="21"/>
      <c r="F126" s="21"/>
      <c r="G126" s="10"/>
      <c r="H126" s="5"/>
      <c r="I126" s="5"/>
      <c r="J126" s="5"/>
      <c r="K126" s="5"/>
      <c r="L126" s="5"/>
    </row>
    <row r="127" spans="1:12" x14ac:dyDescent="0.25">
      <c r="A127" s="10"/>
      <c r="B127" s="10"/>
      <c r="C127" s="10"/>
      <c r="D127" s="26"/>
      <c r="E127" s="21"/>
      <c r="F127" s="21"/>
      <c r="G127" s="10"/>
      <c r="H127" s="5"/>
      <c r="I127" s="5"/>
      <c r="J127" s="5"/>
      <c r="K127" s="5"/>
      <c r="L127" s="5"/>
    </row>
    <row r="128" spans="1:12" x14ac:dyDescent="0.25">
      <c r="A128" s="10"/>
      <c r="B128" s="10"/>
      <c r="C128" s="10"/>
      <c r="D128" s="26"/>
      <c r="E128" s="21"/>
      <c r="F128" s="21"/>
      <c r="G128" s="10"/>
      <c r="H128" s="5"/>
      <c r="I128" s="5"/>
      <c r="J128" s="5"/>
      <c r="K128" s="5"/>
      <c r="L128" s="5"/>
    </row>
    <row r="129" spans="1:12" x14ac:dyDescent="0.25">
      <c r="A129" s="324">
        <v>10.75</v>
      </c>
      <c r="B129" s="316" t="s">
        <v>414</v>
      </c>
      <c r="C129" s="323"/>
      <c r="D129" s="376"/>
      <c r="E129" s="318" t="s">
        <v>296</v>
      </c>
      <c r="F129" s="318" t="s">
        <v>297</v>
      </c>
      <c r="G129" s="319" t="s">
        <v>298</v>
      </c>
      <c r="H129" s="318" t="s">
        <v>74</v>
      </c>
      <c r="I129" s="318" t="s">
        <v>299</v>
      </c>
      <c r="J129" s="318" t="s">
        <v>300</v>
      </c>
      <c r="K129" s="318" t="s">
        <v>235</v>
      </c>
      <c r="L129" s="320" t="s">
        <v>301</v>
      </c>
    </row>
  </sheetData>
  <mergeCells count="2">
    <mergeCell ref="A2:B2"/>
    <mergeCell ref="H2:I2"/>
  </mergeCells>
  <pageMargins left="0.25" right="0.25" top="0.75" bottom="0.75" header="0.3" footer="0.3"/>
  <pageSetup scale="48" fitToHeight="0" orientation="portrait" r:id="rId1"/>
  <ignoredErrors>
    <ignoredError sqref="A13 A6 A3:A5 A7:A12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  <pageSetUpPr fitToPage="1"/>
  </sheetPr>
  <dimension ref="A1:L34"/>
  <sheetViews>
    <sheetView workbookViewId="0">
      <selection activeCell="D6" sqref="D6"/>
    </sheetView>
  </sheetViews>
  <sheetFormatPr defaultColWidth="9.140625" defaultRowHeight="13.5" x14ac:dyDescent="0.25"/>
  <cols>
    <col min="1" max="1" width="7.85546875" style="112" customWidth="1"/>
    <col min="2" max="2" width="30.85546875" style="112" bestFit="1" customWidth="1"/>
    <col min="3" max="3" width="2.140625" style="112" customWidth="1"/>
    <col min="4" max="4" width="21.5703125" style="112" customWidth="1"/>
    <col min="5" max="5" width="28.5703125" style="112" customWidth="1"/>
    <col min="6" max="6" width="20.7109375" style="112" customWidth="1"/>
    <col min="7" max="7" width="26.7109375" style="112" customWidth="1"/>
    <col min="8" max="8" width="20.7109375" style="112" customWidth="1"/>
    <col min="9" max="9" width="8.140625" style="112" customWidth="1"/>
    <col min="10" max="10" width="14.28515625" style="112" customWidth="1"/>
    <col min="11" max="11" width="15.5703125" style="112" customWidth="1"/>
    <col min="12" max="12" width="14.2851562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31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415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SUM(J3:J8)</f>
        <v>0</v>
      </c>
      <c r="K2" s="221"/>
      <c r="L2" s="234"/>
    </row>
    <row r="3" spans="1:12" ht="16.5" x14ac:dyDescent="0.3">
      <c r="A3" s="341" t="s">
        <v>658</v>
      </c>
      <c r="B3" s="223" t="s">
        <v>479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2" ht="16.5" x14ac:dyDescent="0.3">
      <c r="A4" s="341" t="s">
        <v>613</v>
      </c>
      <c r="B4" s="223" t="s">
        <v>416</v>
      </c>
      <c r="C4" s="224"/>
      <c r="D4" s="225"/>
      <c r="E4" s="224"/>
      <c r="F4" s="224"/>
      <c r="G4" s="224"/>
      <c r="H4" s="224"/>
      <c r="I4" s="224"/>
      <c r="J4" s="224">
        <f t="shared" ref="J4:J8" si="0">SUM(D4:H4)</f>
        <v>0</v>
      </c>
      <c r="K4" s="226"/>
      <c r="L4" s="235"/>
    </row>
    <row r="5" spans="1:12" ht="16.5" x14ac:dyDescent="0.3">
      <c r="A5" s="341" t="s">
        <v>659</v>
      </c>
      <c r="B5" s="223" t="s">
        <v>750</v>
      </c>
      <c r="C5" s="224"/>
      <c r="D5" s="225" t="s">
        <v>758</v>
      </c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2" ht="16.5" x14ac:dyDescent="0.3">
      <c r="A6" s="341" t="s">
        <v>614</v>
      </c>
      <c r="B6" s="223" t="s">
        <v>417</v>
      </c>
      <c r="C6" s="224"/>
      <c r="D6" s="225"/>
      <c r="E6" s="224"/>
      <c r="F6" s="224"/>
      <c r="G6" s="224"/>
      <c r="H6" s="224"/>
      <c r="I6" s="224"/>
      <c r="J6" s="224">
        <f t="shared" si="0"/>
        <v>0</v>
      </c>
      <c r="K6" s="226"/>
      <c r="L6" s="235"/>
    </row>
    <row r="7" spans="1:12" ht="16.5" x14ac:dyDescent="0.3">
      <c r="A7" s="341" t="s">
        <v>615</v>
      </c>
      <c r="B7" s="223" t="s">
        <v>419</v>
      </c>
      <c r="C7" s="224"/>
      <c r="D7" s="225"/>
      <c r="E7" s="224"/>
      <c r="F7" s="224"/>
      <c r="G7" s="224"/>
      <c r="H7" s="224"/>
      <c r="I7" s="224"/>
      <c r="J7" s="224">
        <f t="shared" si="0"/>
        <v>0</v>
      </c>
      <c r="K7" s="226"/>
      <c r="L7" s="235"/>
    </row>
    <row r="8" spans="1:12" ht="17.25" thickBot="1" x14ac:dyDescent="0.35">
      <c r="A8" s="342" t="s">
        <v>660</v>
      </c>
      <c r="B8" s="237" t="s">
        <v>418</v>
      </c>
      <c r="C8" s="238"/>
      <c r="D8" s="239"/>
      <c r="E8" s="238"/>
      <c r="F8" s="238"/>
      <c r="G8" s="238"/>
      <c r="H8" s="238"/>
      <c r="I8" s="238"/>
      <c r="J8" s="238">
        <f t="shared" si="0"/>
        <v>0</v>
      </c>
      <c r="K8" s="240"/>
      <c r="L8" s="241"/>
    </row>
    <row r="10" spans="1:12" ht="38.25" customHeight="1" x14ac:dyDescent="0.25">
      <c r="A10" s="270" t="s">
        <v>16</v>
      </c>
      <c r="B10" s="218" t="s">
        <v>415</v>
      </c>
      <c r="C10" s="271"/>
      <c r="D10" s="219" t="s">
        <v>277</v>
      </c>
      <c r="E10" s="219" t="s">
        <v>337</v>
      </c>
      <c r="F10" s="219" t="s">
        <v>342</v>
      </c>
      <c r="G10" s="219" t="s">
        <v>298</v>
      </c>
      <c r="H10" s="219" t="s">
        <v>74</v>
      </c>
      <c r="I10" s="219" t="s">
        <v>299</v>
      </c>
      <c r="J10" s="219" t="s">
        <v>300</v>
      </c>
      <c r="K10" s="219" t="s">
        <v>318</v>
      </c>
      <c r="L10" s="220" t="s">
        <v>11</v>
      </c>
    </row>
    <row r="11" spans="1:12" ht="5.25" customHeight="1" x14ac:dyDescent="0.25"/>
    <row r="12" spans="1:12" x14ac:dyDescent="0.25">
      <c r="A12" s="324">
        <v>11.302</v>
      </c>
      <c r="B12" s="420" t="s">
        <v>494</v>
      </c>
      <c r="C12" s="316"/>
      <c r="D12" s="316"/>
      <c r="E12" s="318" t="s">
        <v>296</v>
      </c>
      <c r="F12" s="318" t="s">
        <v>297</v>
      </c>
      <c r="G12" s="319" t="s">
        <v>298</v>
      </c>
      <c r="H12" s="318" t="s">
        <v>74</v>
      </c>
      <c r="I12" s="318" t="s">
        <v>299</v>
      </c>
      <c r="J12" s="318" t="s">
        <v>300</v>
      </c>
      <c r="K12" s="318" t="s">
        <v>235</v>
      </c>
      <c r="L12" s="320" t="s">
        <v>301</v>
      </c>
    </row>
    <row r="13" spans="1:12" x14ac:dyDescent="0.25">
      <c r="A13" s="5"/>
      <c r="B13" s="421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5"/>
      <c r="B14" s="19"/>
      <c r="C14" s="5"/>
      <c r="D14" s="19"/>
      <c r="E14" s="19"/>
      <c r="F14" s="19"/>
      <c r="G14" s="19"/>
      <c r="H14" s="19"/>
      <c r="I14" s="5"/>
      <c r="J14" s="5"/>
      <c r="K14" s="26" t="s">
        <v>11</v>
      </c>
      <c r="L14" s="529">
        <v>0</v>
      </c>
    </row>
    <row r="15" spans="1:12" x14ac:dyDescent="0.25">
      <c r="A15" s="5"/>
      <c r="B15" s="5"/>
      <c r="C15" s="5"/>
      <c r="D15" s="21"/>
      <c r="E15" s="19"/>
      <c r="F15" s="54"/>
      <c r="G15" s="19"/>
      <c r="H15" s="54"/>
      <c r="I15" s="5"/>
      <c r="J15" s="5"/>
      <c r="K15" s="5"/>
      <c r="L15" s="5"/>
    </row>
    <row r="16" spans="1:12" x14ac:dyDescent="0.25">
      <c r="A16" s="5"/>
      <c r="B16" s="5"/>
      <c r="C16" s="5"/>
      <c r="D16" s="21"/>
      <c r="E16" s="19"/>
      <c r="F16" s="54"/>
      <c r="G16" s="19"/>
      <c r="H16" s="54"/>
      <c r="I16" s="5"/>
      <c r="J16" s="5"/>
      <c r="K16" s="5"/>
      <c r="L16" s="5"/>
    </row>
    <row r="17" spans="1:12" x14ac:dyDescent="0.25">
      <c r="B17" s="5"/>
      <c r="C17" s="5"/>
      <c r="D17" s="21"/>
      <c r="E17" s="19"/>
      <c r="F17" s="54"/>
      <c r="G17" s="19"/>
      <c r="H17" s="54"/>
    </row>
    <row r="18" spans="1:12" x14ac:dyDescent="0.25">
      <c r="A18" s="322">
        <v>11.43</v>
      </c>
      <c r="B18" s="316" t="s">
        <v>416</v>
      </c>
      <c r="C18" s="316"/>
      <c r="D18" s="316"/>
      <c r="E18" s="318" t="s">
        <v>296</v>
      </c>
      <c r="F18" s="318" t="s">
        <v>297</v>
      </c>
      <c r="G18" s="319" t="s">
        <v>298</v>
      </c>
      <c r="H18" s="318" t="s">
        <v>74</v>
      </c>
      <c r="I18" s="318" t="s">
        <v>299</v>
      </c>
      <c r="J18" s="318" t="s">
        <v>300</v>
      </c>
      <c r="K18" s="318" t="s">
        <v>235</v>
      </c>
      <c r="L18" s="320" t="s">
        <v>301</v>
      </c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322">
        <v>11.52</v>
      </c>
      <c r="B22" s="316" t="s">
        <v>750</v>
      </c>
      <c r="C22" s="316"/>
      <c r="D22" s="316"/>
      <c r="E22" s="318" t="s">
        <v>296</v>
      </c>
      <c r="F22" s="318" t="s">
        <v>297</v>
      </c>
      <c r="G22" s="319" t="s">
        <v>298</v>
      </c>
      <c r="H22" s="318" t="s">
        <v>74</v>
      </c>
      <c r="I22" s="318" t="s">
        <v>299</v>
      </c>
      <c r="J22" s="318" t="s">
        <v>300</v>
      </c>
      <c r="K22" s="318" t="s">
        <v>235</v>
      </c>
      <c r="L22" s="320" t="s">
        <v>301</v>
      </c>
    </row>
    <row r="23" spans="1:12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322">
        <v>11.66</v>
      </c>
      <c r="B26" s="316" t="s">
        <v>417</v>
      </c>
      <c r="C26" s="316"/>
      <c r="D26" s="316"/>
      <c r="E26" s="318" t="s">
        <v>296</v>
      </c>
      <c r="F26" s="318" t="s">
        <v>297</v>
      </c>
      <c r="G26" s="319" t="s">
        <v>298</v>
      </c>
      <c r="H26" s="318" t="s">
        <v>74</v>
      </c>
      <c r="I26" s="318" t="s">
        <v>299</v>
      </c>
      <c r="J26" s="318" t="s">
        <v>300</v>
      </c>
      <c r="K26" s="318" t="s">
        <v>235</v>
      </c>
      <c r="L26" s="320" t="s">
        <v>301</v>
      </c>
    </row>
    <row r="30" spans="1:12" x14ac:dyDescent="0.25">
      <c r="A30" s="322">
        <v>11.67</v>
      </c>
      <c r="B30" s="316" t="s">
        <v>419</v>
      </c>
      <c r="C30" s="316"/>
      <c r="D30" s="316"/>
      <c r="E30" s="318" t="s">
        <v>296</v>
      </c>
      <c r="F30" s="318" t="s">
        <v>297</v>
      </c>
      <c r="G30" s="319" t="s">
        <v>298</v>
      </c>
      <c r="H30" s="318" t="s">
        <v>74</v>
      </c>
      <c r="I30" s="318" t="s">
        <v>299</v>
      </c>
      <c r="J30" s="318" t="s">
        <v>300</v>
      </c>
      <c r="K30" s="318" t="s">
        <v>235</v>
      </c>
      <c r="L30" s="320" t="s">
        <v>301</v>
      </c>
    </row>
    <row r="34" spans="1:12" x14ac:dyDescent="0.25">
      <c r="A34" s="322">
        <v>11.811999999999999</v>
      </c>
      <c r="B34" s="316" t="s">
        <v>418</v>
      </c>
      <c r="C34" s="316"/>
      <c r="D34" s="316"/>
      <c r="E34" s="318" t="s">
        <v>296</v>
      </c>
      <c r="F34" s="318" t="s">
        <v>297</v>
      </c>
      <c r="G34" s="319" t="s">
        <v>298</v>
      </c>
      <c r="H34" s="318" t="s">
        <v>74</v>
      </c>
      <c r="I34" s="318" t="s">
        <v>299</v>
      </c>
      <c r="J34" s="318" t="s">
        <v>300</v>
      </c>
      <c r="K34" s="318" t="s">
        <v>235</v>
      </c>
      <c r="L34" s="320" t="s">
        <v>301</v>
      </c>
    </row>
  </sheetData>
  <mergeCells count="2">
    <mergeCell ref="A2:B2"/>
    <mergeCell ref="H2:I2"/>
  </mergeCells>
  <phoneticPr fontId="6" type="noConversion"/>
  <pageMargins left="0.25" right="0.25" top="0.75" bottom="0.75" header="0.3" footer="0.3"/>
  <pageSetup scale="98" fitToHeight="0" orientation="landscape" r:id="rId1"/>
  <ignoredErrors>
    <ignoredError sqref="A3:A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1"/>
    <pageSetUpPr fitToPage="1"/>
  </sheetPr>
  <dimension ref="A1:EH34"/>
  <sheetViews>
    <sheetView workbookViewId="0">
      <selection activeCell="E9" sqref="E9:L9"/>
    </sheetView>
  </sheetViews>
  <sheetFormatPr defaultColWidth="9.140625" defaultRowHeight="13.5" x14ac:dyDescent="0.25"/>
  <cols>
    <col min="1" max="1" width="7.85546875" style="112" bestFit="1" customWidth="1"/>
    <col min="2" max="2" width="41.140625" style="112" customWidth="1"/>
    <col min="3" max="3" width="3.140625" style="112" customWidth="1"/>
    <col min="4" max="4" width="20.7109375" style="112" customWidth="1"/>
    <col min="5" max="5" width="22.140625" style="112" customWidth="1"/>
    <col min="6" max="6" width="18.5703125" style="112" customWidth="1"/>
    <col min="7" max="7" width="23.42578125" style="112" customWidth="1"/>
    <col min="8" max="8" width="20.7109375" style="112" customWidth="1"/>
    <col min="9" max="9" width="9.140625" style="112"/>
    <col min="10" max="10" width="15.140625" style="112" customWidth="1"/>
    <col min="11" max="11" width="16.5703125" style="112" customWidth="1"/>
    <col min="12" max="12" width="14.7109375" style="112" customWidth="1"/>
    <col min="13" max="16384" width="9.140625" style="112"/>
  </cols>
  <sheetData>
    <row r="1" spans="1:13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3" x14ac:dyDescent="0.25">
      <c r="A2" s="559" t="s">
        <v>29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SUM(J3:J4)</f>
        <v>0</v>
      </c>
      <c r="K2" s="221"/>
      <c r="L2" s="234"/>
    </row>
    <row r="3" spans="1:13" ht="16.5" x14ac:dyDescent="0.3">
      <c r="A3" s="341" t="s">
        <v>616</v>
      </c>
      <c r="B3" s="223" t="s">
        <v>422</v>
      </c>
      <c r="C3" s="224"/>
      <c r="D3" s="225" t="s">
        <v>531</v>
      </c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3" ht="16.5" x14ac:dyDescent="0.3">
      <c r="A4" s="341" t="s">
        <v>617</v>
      </c>
      <c r="B4" s="223" t="s">
        <v>423</v>
      </c>
      <c r="C4" s="224"/>
      <c r="D4" s="225" t="s">
        <v>531</v>
      </c>
      <c r="E4" s="224"/>
      <c r="F4" s="224"/>
      <c r="G4" s="224"/>
      <c r="H4" s="224"/>
      <c r="I4" s="224"/>
      <c r="J4" s="224">
        <f t="shared" ref="J4" si="0">SUM(D4:H4)</f>
        <v>0</v>
      </c>
      <c r="K4" s="226"/>
      <c r="L4" s="235"/>
    </row>
    <row r="5" spans="1:13" ht="17.25" thickBot="1" x14ac:dyDescent="0.35">
      <c r="A5" s="342" t="s">
        <v>618</v>
      </c>
      <c r="B5" s="237" t="s">
        <v>519</v>
      </c>
      <c r="C5" s="238"/>
      <c r="D5" s="239" t="s">
        <v>531</v>
      </c>
      <c r="E5" s="238"/>
      <c r="F5" s="238"/>
      <c r="G5" s="238"/>
      <c r="H5" s="238"/>
      <c r="I5" s="238"/>
      <c r="J5" s="238"/>
      <c r="K5" s="240"/>
      <c r="L5" s="241"/>
    </row>
    <row r="7" spans="1:13" ht="38.25" customHeight="1" x14ac:dyDescent="0.25">
      <c r="A7" s="270" t="s">
        <v>16</v>
      </c>
      <c r="B7" s="218" t="s">
        <v>29</v>
      </c>
      <c r="C7" s="271"/>
      <c r="D7" s="219" t="s">
        <v>277</v>
      </c>
      <c r="E7" s="219" t="s">
        <v>337</v>
      </c>
      <c r="F7" s="219" t="s">
        <v>342</v>
      </c>
      <c r="G7" s="219" t="s">
        <v>298</v>
      </c>
      <c r="H7" s="219" t="s">
        <v>74</v>
      </c>
      <c r="I7" s="219" t="s">
        <v>299</v>
      </c>
      <c r="J7" s="219" t="s">
        <v>300</v>
      </c>
      <c r="K7" s="219" t="s">
        <v>318</v>
      </c>
      <c r="L7" s="220" t="s">
        <v>11</v>
      </c>
    </row>
    <row r="8" spans="1:13" ht="6" customHeight="1" x14ac:dyDescent="0.25"/>
    <row r="9" spans="1:13" x14ac:dyDescent="0.25">
      <c r="A9" s="324">
        <v>12.17</v>
      </c>
      <c r="B9" s="420" t="s">
        <v>422</v>
      </c>
      <c r="C9" s="316"/>
      <c r="D9" s="316"/>
      <c r="E9" s="318" t="s">
        <v>296</v>
      </c>
      <c r="F9" s="318" t="s">
        <v>297</v>
      </c>
      <c r="G9" s="319" t="s">
        <v>298</v>
      </c>
      <c r="H9" s="318" t="s">
        <v>74</v>
      </c>
      <c r="I9" s="318" t="s">
        <v>299</v>
      </c>
      <c r="J9" s="318" t="s">
        <v>300</v>
      </c>
      <c r="K9" s="318" t="s">
        <v>235</v>
      </c>
      <c r="L9" s="320" t="s">
        <v>301</v>
      </c>
      <c r="M9" s="5"/>
    </row>
    <row r="10" spans="1:13" x14ac:dyDescent="0.25">
      <c r="A10" s="5"/>
      <c r="B10" s="5"/>
      <c r="C10" s="19"/>
      <c r="D10" s="21"/>
      <c r="E10" s="19"/>
      <c r="F10" s="54"/>
      <c r="G10" s="19"/>
      <c r="H10" s="54"/>
      <c r="I10" s="5"/>
      <c r="J10" s="5"/>
      <c r="K10" s="5"/>
      <c r="L10" s="5"/>
      <c r="M10" s="5"/>
    </row>
    <row r="11" spans="1:13" x14ac:dyDescent="0.25">
      <c r="A11" s="5"/>
      <c r="B11" s="5"/>
      <c r="C11" s="19"/>
      <c r="D11" s="21"/>
      <c r="E11" s="19"/>
      <c r="F11" s="54"/>
      <c r="G11" s="19"/>
      <c r="H11" s="54"/>
      <c r="I11" s="5"/>
      <c r="J11" s="5"/>
      <c r="K11" s="5"/>
      <c r="L11" s="5"/>
      <c r="M11" s="5"/>
    </row>
    <row r="12" spans="1:13" x14ac:dyDescent="0.25">
      <c r="A12" s="5"/>
      <c r="B12" s="5"/>
      <c r="C12" s="34"/>
      <c r="D12" s="21"/>
      <c r="E12" s="34"/>
      <c r="F12" s="54"/>
      <c r="G12" s="34"/>
      <c r="H12" s="54"/>
      <c r="I12" s="5"/>
      <c r="J12" s="5"/>
      <c r="K12" s="5"/>
      <c r="L12" s="5"/>
      <c r="M12" s="5"/>
    </row>
    <row r="13" spans="1:13" x14ac:dyDescent="0.25">
      <c r="A13" s="324">
        <v>12.2</v>
      </c>
      <c r="B13" s="420" t="s">
        <v>423</v>
      </c>
      <c r="C13" s="316"/>
      <c r="D13" s="316"/>
      <c r="E13" s="318" t="s">
        <v>296</v>
      </c>
      <c r="F13" s="318" t="s">
        <v>297</v>
      </c>
      <c r="G13" s="319" t="s">
        <v>298</v>
      </c>
      <c r="H13" s="318" t="s">
        <v>74</v>
      </c>
      <c r="I13" s="318" t="s">
        <v>299</v>
      </c>
      <c r="J13" s="318" t="s">
        <v>300</v>
      </c>
      <c r="K13" s="318" t="s">
        <v>235</v>
      </c>
      <c r="L13" s="320" t="s">
        <v>301</v>
      </c>
      <c r="M13" s="5"/>
    </row>
    <row r="14" spans="1:13" x14ac:dyDescent="0.25">
      <c r="A14" s="5"/>
      <c r="B14" s="5"/>
      <c r="C14" s="19"/>
      <c r="D14" s="21"/>
      <c r="E14" s="19"/>
      <c r="F14" s="54"/>
      <c r="G14" s="19"/>
      <c r="H14" s="54"/>
      <c r="I14" s="5"/>
      <c r="J14" s="5"/>
      <c r="K14" s="5"/>
      <c r="L14" s="5"/>
      <c r="M14" s="5"/>
    </row>
    <row r="15" spans="1:13" x14ac:dyDescent="0.25">
      <c r="A15" s="5"/>
      <c r="B15" s="5"/>
      <c r="C15" s="19"/>
      <c r="D15" s="21"/>
      <c r="E15" s="19"/>
      <c r="F15" s="21"/>
      <c r="G15" s="19"/>
      <c r="H15" s="54"/>
      <c r="I15" s="5"/>
      <c r="J15" s="5"/>
      <c r="K15" s="5"/>
      <c r="L15" s="5"/>
      <c r="M15" s="5"/>
    </row>
    <row r="16" spans="1:13" ht="11.25" customHeight="1" x14ac:dyDescent="0.25">
      <c r="A16" s="5"/>
      <c r="B16" s="5"/>
      <c r="C16" s="34"/>
      <c r="D16" s="21"/>
      <c r="E16" s="34"/>
      <c r="F16" s="21"/>
      <c r="G16" s="34"/>
      <c r="H16" s="21"/>
      <c r="I16" s="5"/>
      <c r="J16" s="5"/>
      <c r="K16" s="5"/>
      <c r="L16" s="5"/>
      <c r="M16" s="5"/>
    </row>
    <row r="17" spans="1:138" x14ac:dyDescent="0.25">
      <c r="A17" s="324">
        <v>12.25</v>
      </c>
      <c r="B17" s="316" t="s">
        <v>519</v>
      </c>
      <c r="C17" s="323"/>
      <c r="D17" s="379"/>
      <c r="E17" s="318" t="s">
        <v>296</v>
      </c>
      <c r="F17" s="318" t="s">
        <v>297</v>
      </c>
      <c r="G17" s="319" t="s">
        <v>298</v>
      </c>
      <c r="H17" s="318" t="s">
        <v>74</v>
      </c>
      <c r="I17" s="318" t="s">
        <v>299</v>
      </c>
      <c r="J17" s="318" t="s">
        <v>300</v>
      </c>
      <c r="K17" s="318" t="s">
        <v>235</v>
      </c>
      <c r="L17" s="320" t="s">
        <v>301</v>
      </c>
      <c r="M17" s="5"/>
    </row>
    <row r="18" spans="1:138" x14ac:dyDescent="0.25">
      <c r="A18" s="5"/>
      <c r="B18" s="5"/>
      <c r="C18" s="5"/>
      <c r="D18" s="21"/>
      <c r="E18" s="5"/>
      <c r="F18" s="21"/>
      <c r="G18" s="5"/>
      <c r="H18" s="21"/>
      <c r="I18" s="5"/>
      <c r="J18" s="5"/>
      <c r="K18" s="5"/>
      <c r="L18" s="5"/>
      <c r="M18" s="5"/>
    </row>
    <row r="19" spans="1:138" x14ac:dyDescent="0.25">
      <c r="A19" s="5"/>
      <c r="B19" s="5"/>
      <c r="C19" s="5"/>
      <c r="D19" s="21"/>
      <c r="E19" s="5"/>
      <c r="F19" s="21"/>
      <c r="G19" s="5"/>
      <c r="H19" s="21"/>
      <c r="I19" s="5"/>
      <c r="J19" s="5"/>
      <c r="K19" s="5"/>
      <c r="L19" s="5"/>
      <c r="M19" s="5"/>
    </row>
    <row r="20" spans="1:138" x14ac:dyDescent="0.25">
      <c r="A20" s="5"/>
      <c r="B20" s="5"/>
      <c r="C20" s="5"/>
      <c r="D20" s="21"/>
      <c r="E20" s="5"/>
      <c r="F20" s="21"/>
      <c r="G20" s="5"/>
      <c r="H20" s="21"/>
      <c r="I20" s="5"/>
      <c r="J20" s="5"/>
      <c r="K20" s="5"/>
      <c r="L20" s="5"/>
      <c r="M20" s="5"/>
    </row>
    <row r="21" spans="1:138" s="290" customFormat="1" x14ac:dyDescent="0.25">
      <c r="A21" s="5"/>
      <c r="B21" s="5"/>
      <c r="C21" s="5"/>
      <c r="D21" s="21"/>
      <c r="E21" s="5"/>
      <c r="F21" s="21"/>
      <c r="G21" s="5"/>
      <c r="H21" s="21"/>
      <c r="I21" s="5"/>
      <c r="J21" s="5"/>
      <c r="K21" s="5"/>
      <c r="L21" s="5"/>
      <c r="M21" s="5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  <c r="AQ21" s="112"/>
      <c r="AR21" s="112"/>
      <c r="AS21" s="112"/>
      <c r="AT21" s="112"/>
      <c r="AU21" s="112"/>
      <c r="AV21" s="112"/>
      <c r="AW21" s="112"/>
      <c r="AX21" s="112"/>
      <c r="AY21" s="112"/>
      <c r="AZ21" s="112"/>
      <c r="BA21" s="112"/>
      <c r="BB21" s="112"/>
      <c r="BC21" s="112"/>
      <c r="BD21" s="112"/>
      <c r="BE21" s="112"/>
      <c r="BF21" s="112"/>
      <c r="BG21" s="112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D21" s="112"/>
      <c r="CE21" s="112"/>
      <c r="CF21" s="112"/>
      <c r="CG21" s="112"/>
      <c r="CH21" s="112"/>
      <c r="CI21" s="112"/>
      <c r="CJ21" s="112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</row>
    <row r="22" spans="1:138" x14ac:dyDescent="0.25">
      <c r="A22" s="5"/>
      <c r="B22" s="5"/>
      <c r="C22" s="5"/>
      <c r="D22" s="24"/>
      <c r="E22" s="5"/>
      <c r="F22" s="24"/>
      <c r="G22" s="5"/>
      <c r="H22" s="24"/>
      <c r="I22" s="5"/>
      <c r="J22" s="5"/>
      <c r="K22" s="5"/>
      <c r="L22" s="5"/>
      <c r="M22" s="5"/>
    </row>
    <row r="23" spans="1:138" x14ac:dyDescent="0.25">
      <c r="A23" s="5"/>
      <c r="B23" s="5"/>
      <c r="C23" s="5"/>
      <c r="D23" s="21"/>
      <c r="E23" s="5"/>
      <c r="F23" s="21"/>
      <c r="G23" s="5"/>
      <c r="H23" s="21"/>
      <c r="I23" s="5"/>
      <c r="J23" s="5"/>
      <c r="K23" s="5"/>
      <c r="L23" s="5"/>
      <c r="M23" s="5"/>
    </row>
    <row r="24" spans="1:13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8" ht="14.25" x14ac:dyDescent="0.3">
      <c r="A25" s="422"/>
      <c r="B25" s="10"/>
      <c r="C25" s="10"/>
      <c r="D25" s="10"/>
      <c r="E25" s="10"/>
      <c r="F25" s="10"/>
      <c r="G25" s="10"/>
      <c r="H25" s="10"/>
      <c r="I25" s="5"/>
      <c r="J25" s="5"/>
      <c r="K25" s="5"/>
      <c r="L25" s="5"/>
      <c r="M25" s="5"/>
      <c r="O25" s="292"/>
    </row>
    <row r="26" spans="1:13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8" x14ac:dyDescent="0.25">
      <c r="A27" s="10"/>
      <c r="B27" s="10"/>
      <c r="C27" s="10"/>
      <c r="D27" s="10"/>
      <c r="E27" s="10"/>
      <c r="F27" s="10"/>
      <c r="G27" s="10"/>
      <c r="H27" s="10"/>
      <c r="I27" s="5"/>
      <c r="J27" s="5"/>
      <c r="K27" s="5"/>
      <c r="L27" s="5"/>
      <c r="M27" s="5"/>
    </row>
    <row r="28" spans="1:13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8" x14ac:dyDescent="0.25">
      <c r="A29" s="10"/>
      <c r="B29" s="10"/>
      <c r="C29" s="10"/>
      <c r="D29" s="10"/>
      <c r="E29" s="10"/>
      <c r="F29" s="10"/>
      <c r="G29" s="10"/>
      <c r="H29" s="10"/>
      <c r="I29" s="5"/>
      <c r="J29" s="5"/>
      <c r="K29" s="5"/>
      <c r="L29" s="5"/>
      <c r="M29" s="5"/>
    </row>
    <row r="30" spans="1:13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</sheetData>
  <mergeCells count="2">
    <mergeCell ref="A2:B2"/>
    <mergeCell ref="H2:I2"/>
  </mergeCells>
  <pageMargins left="0.25" right="0.25" top="0.75" bottom="0.75" header="0.3" footer="0.3"/>
  <pageSetup scale="98" fitToHeight="0" orientation="landscape" r:id="rId1"/>
  <ignoredErrors>
    <ignoredError sqref="A3:A5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1"/>
  </sheetPr>
  <dimension ref="A1:L101"/>
  <sheetViews>
    <sheetView workbookViewId="0">
      <selection activeCell="E11" sqref="E11:L11"/>
    </sheetView>
  </sheetViews>
  <sheetFormatPr defaultColWidth="9.140625" defaultRowHeight="13.5" x14ac:dyDescent="0.25"/>
  <cols>
    <col min="1" max="1" width="7.85546875" style="112" bestFit="1" customWidth="1"/>
    <col min="2" max="2" width="29.140625" style="112" customWidth="1"/>
    <col min="3" max="3" width="1.42578125" style="112" customWidth="1"/>
    <col min="4" max="4" width="19" style="112" customWidth="1"/>
    <col min="5" max="5" width="18.5703125" style="112" customWidth="1"/>
    <col min="6" max="6" width="18.140625" style="112" bestFit="1" customWidth="1"/>
    <col min="7" max="7" width="19" style="112" customWidth="1"/>
    <col min="8" max="8" width="17.140625" style="112" customWidth="1"/>
    <col min="9" max="9" width="9.140625" style="112"/>
    <col min="10" max="10" width="15.5703125" style="112" customWidth="1"/>
    <col min="11" max="11" width="15" style="112" customWidth="1"/>
    <col min="12" max="12" width="15.570312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30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SUM(J3:J7)</f>
        <v>0</v>
      </c>
      <c r="K2" s="221"/>
      <c r="L2" s="234"/>
    </row>
    <row r="3" spans="1:12" ht="16.5" x14ac:dyDescent="0.3">
      <c r="A3" s="341" t="s">
        <v>661</v>
      </c>
      <c r="B3" s="223" t="s">
        <v>424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2" ht="16.5" x14ac:dyDescent="0.3">
      <c r="A4" s="341" t="s">
        <v>662</v>
      </c>
      <c r="B4" s="223" t="s">
        <v>425</v>
      </c>
      <c r="C4" s="224"/>
      <c r="D4" s="225"/>
      <c r="E4" s="224"/>
      <c r="F4" s="224"/>
      <c r="G4" s="224"/>
      <c r="H4" s="224"/>
      <c r="I4" s="224"/>
      <c r="J4" s="224">
        <f t="shared" ref="J4:J7" si="0">SUM(D4:H4)</f>
        <v>0</v>
      </c>
      <c r="K4" s="226"/>
      <c r="L4" s="235"/>
    </row>
    <row r="5" spans="1:12" ht="16.5" x14ac:dyDescent="0.3">
      <c r="A5" s="341" t="s">
        <v>663</v>
      </c>
      <c r="B5" s="223" t="s">
        <v>426</v>
      </c>
      <c r="C5" s="224"/>
      <c r="D5" s="225"/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2" ht="16.5" x14ac:dyDescent="0.3">
      <c r="A6" s="341" t="s">
        <v>619</v>
      </c>
      <c r="B6" s="223" t="s">
        <v>427</v>
      </c>
      <c r="C6" s="224"/>
      <c r="D6" s="225"/>
      <c r="E6" s="224"/>
      <c r="F6" s="224"/>
      <c r="G6" s="224"/>
      <c r="H6" s="224"/>
      <c r="I6" s="224"/>
      <c r="J6" s="224">
        <f t="shared" si="0"/>
        <v>0</v>
      </c>
      <c r="K6" s="226"/>
      <c r="L6" s="235"/>
    </row>
    <row r="7" spans="1:12" ht="17.25" thickBot="1" x14ac:dyDescent="0.35">
      <c r="A7" s="342" t="s">
        <v>664</v>
      </c>
      <c r="B7" s="237" t="s">
        <v>428</v>
      </c>
      <c r="C7" s="238"/>
      <c r="D7" s="239"/>
      <c r="E7" s="238"/>
      <c r="F7" s="238"/>
      <c r="G7" s="238"/>
      <c r="H7" s="238"/>
      <c r="I7" s="238"/>
      <c r="J7" s="238">
        <f t="shared" si="0"/>
        <v>0</v>
      </c>
      <c r="K7" s="240"/>
      <c r="L7" s="241"/>
    </row>
    <row r="9" spans="1:12" ht="38.25" customHeight="1" x14ac:dyDescent="0.25">
      <c r="A9" s="270" t="s">
        <v>16</v>
      </c>
      <c r="B9" s="218" t="s">
        <v>30</v>
      </c>
      <c r="C9" s="271"/>
      <c r="D9" s="219" t="s">
        <v>277</v>
      </c>
      <c r="E9" s="219" t="s">
        <v>337</v>
      </c>
      <c r="F9" s="219" t="s">
        <v>342</v>
      </c>
      <c r="G9" s="219" t="s">
        <v>298</v>
      </c>
      <c r="H9" s="219" t="s">
        <v>74</v>
      </c>
      <c r="I9" s="219" t="s">
        <v>299</v>
      </c>
      <c r="J9" s="219" t="s">
        <v>300</v>
      </c>
      <c r="K9" s="219" t="s">
        <v>318</v>
      </c>
      <c r="L9" s="220" t="s">
        <v>11</v>
      </c>
    </row>
    <row r="10" spans="1:12" ht="3.75" customHeight="1" x14ac:dyDescent="0.25"/>
    <row r="11" spans="1:12" x14ac:dyDescent="0.25">
      <c r="A11" s="324">
        <v>13.112</v>
      </c>
      <c r="B11" s="420" t="s">
        <v>424</v>
      </c>
      <c r="C11" s="316"/>
      <c r="D11" s="316"/>
      <c r="E11" s="318" t="s">
        <v>296</v>
      </c>
      <c r="F11" s="318" t="s">
        <v>297</v>
      </c>
      <c r="G11" s="319" t="s">
        <v>298</v>
      </c>
      <c r="H11" s="318" t="s">
        <v>74</v>
      </c>
      <c r="I11" s="318" t="s">
        <v>299</v>
      </c>
      <c r="J11" s="318" t="s">
        <v>300</v>
      </c>
      <c r="K11" s="318" t="s">
        <v>235</v>
      </c>
      <c r="L11" s="320" t="s">
        <v>301</v>
      </c>
    </row>
    <row r="12" spans="1:12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324">
        <v>13.122</v>
      </c>
      <c r="B15" s="420" t="s">
        <v>425</v>
      </c>
      <c r="C15" s="316"/>
      <c r="D15" s="316"/>
      <c r="E15" s="318" t="s">
        <v>296</v>
      </c>
      <c r="F15" s="318" t="s">
        <v>297</v>
      </c>
      <c r="G15" s="319" t="s">
        <v>298</v>
      </c>
      <c r="H15" s="318" t="s">
        <v>74</v>
      </c>
      <c r="I15" s="318" t="s">
        <v>299</v>
      </c>
      <c r="J15" s="318" t="s">
        <v>300</v>
      </c>
      <c r="K15" s="318" t="s">
        <v>235</v>
      </c>
      <c r="L15" s="320" t="s">
        <v>301</v>
      </c>
    </row>
    <row r="16" spans="1:12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324">
        <v>13.173999999999999</v>
      </c>
      <c r="B19" s="420" t="s">
        <v>426</v>
      </c>
      <c r="C19" s="316"/>
      <c r="D19" s="316"/>
      <c r="E19" s="318" t="s">
        <v>296</v>
      </c>
      <c r="F19" s="318" t="s">
        <v>297</v>
      </c>
      <c r="G19" s="319" t="s">
        <v>298</v>
      </c>
      <c r="H19" s="318" t="s">
        <v>74</v>
      </c>
      <c r="I19" s="318" t="s">
        <v>299</v>
      </c>
      <c r="J19" s="318" t="s">
        <v>300</v>
      </c>
      <c r="K19" s="318" t="s">
        <v>235</v>
      </c>
      <c r="L19" s="320" t="s">
        <v>301</v>
      </c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x14ac:dyDescent="0.25">
      <c r="A23" s="324">
        <v>13.26</v>
      </c>
      <c r="B23" s="420" t="s">
        <v>427</v>
      </c>
      <c r="C23" s="316"/>
      <c r="D23" s="316"/>
      <c r="E23" s="318" t="s">
        <v>296</v>
      </c>
      <c r="F23" s="318" t="s">
        <v>297</v>
      </c>
      <c r="G23" s="319" t="s">
        <v>298</v>
      </c>
      <c r="H23" s="318" t="s">
        <v>74</v>
      </c>
      <c r="I23" s="318" t="s">
        <v>299</v>
      </c>
      <c r="J23" s="318" t="s">
        <v>300</v>
      </c>
      <c r="K23" s="318" t="s">
        <v>235</v>
      </c>
      <c r="L23" s="320" t="s">
        <v>301</v>
      </c>
    </row>
    <row r="24" spans="1:12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25">
      <c r="A27" s="324">
        <v>13.342000000000001</v>
      </c>
      <c r="B27" s="420" t="s">
        <v>428</v>
      </c>
      <c r="C27" s="316"/>
      <c r="D27" s="316"/>
      <c r="E27" s="318" t="s">
        <v>296</v>
      </c>
      <c r="F27" s="318" t="s">
        <v>297</v>
      </c>
      <c r="G27" s="319" t="s">
        <v>298</v>
      </c>
      <c r="H27" s="318" t="s">
        <v>74</v>
      </c>
      <c r="I27" s="318" t="s">
        <v>299</v>
      </c>
      <c r="J27" s="318" t="s">
        <v>300</v>
      </c>
      <c r="K27" s="318" t="s">
        <v>235</v>
      </c>
      <c r="L27" s="320" t="s">
        <v>301</v>
      </c>
    </row>
    <row r="28" spans="1:12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2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</row>
    <row r="52" spans="1:12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</row>
    <row r="53" spans="1:1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</row>
    <row r="56" spans="1:12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12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  <row r="71" spans="1:12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</row>
    <row r="72" spans="1:12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</row>
    <row r="73" spans="1:12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</row>
    <row r="74" spans="1:12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</row>
    <row r="75" spans="1:12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</row>
    <row r="76" spans="1:12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1:12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</row>
    <row r="78" spans="1:12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</row>
    <row r="79" spans="1:12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</row>
    <row r="80" spans="1:12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</row>
    <row r="81" spans="1:12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</row>
    <row r="82" spans="1:12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1:12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</row>
    <row r="84" spans="1:12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</row>
    <row r="85" spans="1:12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</row>
    <row r="86" spans="1:12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</row>
    <row r="87" spans="1:12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1:12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1:12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</row>
    <row r="90" spans="1:12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1:12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1:12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</row>
    <row r="97" spans="1:12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1:12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1:12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1:12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</row>
    <row r="101" spans="1:12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7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1"/>
  </sheetPr>
  <dimension ref="A1:L40"/>
  <sheetViews>
    <sheetView workbookViewId="0">
      <selection activeCell="E7" sqref="E7:L7"/>
    </sheetView>
  </sheetViews>
  <sheetFormatPr defaultColWidth="9.140625" defaultRowHeight="13.5" x14ac:dyDescent="0.25"/>
  <cols>
    <col min="1" max="1" width="7.85546875" style="112" bestFit="1" customWidth="1"/>
    <col min="2" max="2" width="33.28515625" style="112" customWidth="1"/>
    <col min="3" max="3" width="2.140625" style="112" customWidth="1"/>
    <col min="4" max="4" width="19" style="112" customWidth="1"/>
    <col min="5" max="5" width="18.5703125" style="112" customWidth="1"/>
    <col min="6" max="6" width="18.140625" style="112" bestFit="1" customWidth="1"/>
    <col min="7" max="7" width="16" style="112" customWidth="1"/>
    <col min="8" max="8" width="16.5703125" style="112" customWidth="1"/>
    <col min="9" max="9" width="9.140625" style="112"/>
    <col min="10" max="10" width="14.85546875" style="112" customWidth="1"/>
    <col min="11" max="11" width="13.28515625" style="112" customWidth="1"/>
    <col min="12" max="12" width="14.4257812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31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SUM(J3:J3)</f>
        <v>0</v>
      </c>
      <c r="K2" s="221"/>
      <c r="L2" s="234"/>
    </row>
    <row r="3" spans="1:12" ht="17.25" thickBot="1" x14ac:dyDescent="0.35">
      <c r="A3" s="342" t="s">
        <v>620</v>
      </c>
      <c r="B3" s="237" t="s">
        <v>72</v>
      </c>
      <c r="C3" s="238"/>
      <c r="D3" s="239"/>
      <c r="E3" s="238"/>
      <c r="F3" s="238"/>
      <c r="G3" s="238"/>
      <c r="H3" s="238"/>
      <c r="I3" s="238"/>
      <c r="J3" s="238">
        <f>SUM(D3:H3)</f>
        <v>0</v>
      </c>
      <c r="K3" s="240"/>
      <c r="L3" s="241"/>
    </row>
    <row r="5" spans="1:12" ht="38.25" customHeight="1" x14ac:dyDescent="0.25">
      <c r="A5" s="270" t="s">
        <v>16</v>
      </c>
      <c r="B5" s="218" t="s">
        <v>31</v>
      </c>
      <c r="C5" s="271"/>
      <c r="D5" s="219" t="s">
        <v>277</v>
      </c>
      <c r="E5" s="219" t="s">
        <v>337</v>
      </c>
      <c r="F5" s="219" t="s">
        <v>342</v>
      </c>
      <c r="G5" s="219" t="s">
        <v>298</v>
      </c>
      <c r="H5" s="219" t="s">
        <v>74</v>
      </c>
      <c r="I5" s="219" t="s">
        <v>299</v>
      </c>
      <c r="J5" s="219" t="s">
        <v>300</v>
      </c>
      <c r="K5" s="219" t="s">
        <v>318</v>
      </c>
      <c r="L5" s="220" t="s">
        <v>11</v>
      </c>
    </row>
    <row r="6" spans="1:12" ht="5.25" customHeight="1" x14ac:dyDescent="0.25"/>
    <row r="7" spans="1:12" x14ac:dyDescent="0.25">
      <c r="A7" s="324">
        <v>14.05</v>
      </c>
      <c r="B7" s="420" t="s">
        <v>495</v>
      </c>
      <c r="C7" s="316"/>
      <c r="D7" s="316"/>
      <c r="E7" s="318" t="s">
        <v>296</v>
      </c>
      <c r="F7" s="318" t="s">
        <v>297</v>
      </c>
      <c r="G7" s="319" t="s">
        <v>298</v>
      </c>
      <c r="H7" s="318" t="s">
        <v>74</v>
      </c>
      <c r="I7" s="318" t="s">
        <v>299</v>
      </c>
      <c r="J7" s="318" t="s">
        <v>300</v>
      </c>
      <c r="K7" s="318" t="s">
        <v>235</v>
      </c>
      <c r="L7" s="320" t="s">
        <v>301</v>
      </c>
    </row>
    <row r="8" spans="1:12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12" bestFit="1" customWidth="1"/>
    <col min="2" max="2" width="33.5703125" style="112" customWidth="1"/>
    <col min="3" max="3" width="2.28515625" style="112" customWidth="1"/>
    <col min="4" max="4" width="17.7109375" style="161" bestFit="1" customWidth="1"/>
    <col min="5" max="5" width="14.7109375" style="298" bestFit="1" customWidth="1"/>
    <col min="6" max="6" width="14.7109375" style="112" bestFit="1" customWidth="1"/>
    <col min="7" max="7" width="19" style="112" customWidth="1"/>
    <col min="8" max="8" width="17.42578125" style="112" customWidth="1"/>
    <col min="9" max="9" width="9.140625" style="112"/>
    <col min="10" max="10" width="14.42578125" style="112" customWidth="1"/>
    <col min="11" max="11" width="13.28515625" style="112" customWidth="1"/>
    <col min="12" max="12" width="14.42578125" style="112" customWidth="1"/>
    <col min="13" max="16384" width="9.140625" style="112"/>
  </cols>
  <sheetData>
    <row r="1" spans="1:211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211" x14ac:dyDescent="0.25">
      <c r="A2" s="559" t="s">
        <v>475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SUM(J3:J3)</f>
        <v>0</v>
      </c>
      <c r="K2" s="221"/>
      <c r="L2" s="234"/>
    </row>
    <row r="3" spans="1:211" ht="17.25" thickBot="1" x14ac:dyDescent="0.35">
      <c r="A3" s="236">
        <v>21.05</v>
      </c>
      <c r="B3" s="237" t="s">
        <v>429</v>
      </c>
      <c r="C3" s="238"/>
      <c r="D3" s="239"/>
      <c r="E3" s="238"/>
      <c r="F3" s="238"/>
      <c r="G3" s="238"/>
      <c r="H3" s="238"/>
      <c r="I3" s="238"/>
      <c r="J3" s="238">
        <f>SUM(D3:H3)</f>
        <v>0</v>
      </c>
      <c r="K3" s="240"/>
      <c r="L3" s="241"/>
    </row>
    <row r="4" spans="1:211" ht="12.75" customHeight="1" x14ac:dyDescent="0.25">
      <c r="D4" s="112"/>
      <c r="E4" s="112"/>
    </row>
    <row r="5" spans="1:211" ht="38.25" customHeight="1" x14ac:dyDescent="0.25">
      <c r="A5" s="270" t="s">
        <v>16</v>
      </c>
      <c r="B5" s="218" t="s">
        <v>475</v>
      </c>
      <c r="C5" s="271"/>
      <c r="D5" s="219"/>
      <c r="E5" s="219"/>
      <c r="F5" s="219"/>
      <c r="G5" s="219"/>
      <c r="H5" s="219"/>
      <c r="I5" s="219"/>
      <c r="J5" s="219"/>
      <c r="K5" s="219"/>
      <c r="L5" s="220"/>
    </row>
    <row r="6" spans="1:211" ht="3.75" customHeight="1" x14ac:dyDescent="0.25">
      <c r="D6" s="112"/>
      <c r="E6" s="112"/>
    </row>
    <row r="7" spans="1:211" ht="12.75" customHeight="1" x14ac:dyDescent="0.25">
      <c r="A7" s="328">
        <v>21.05</v>
      </c>
      <c r="B7" s="330" t="s">
        <v>429</v>
      </c>
      <c r="C7" s="314"/>
      <c r="D7" s="314"/>
      <c r="E7" s="314"/>
      <c r="F7" s="314"/>
      <c r="G7" s="314"/>
      <c r="H7" s="314"/>
      <c r="I7" s="329"/>
      <c r="J7" s="329"/>
      <c r="K7" s="329"/>
      <c r="L7" s="329"/>
    </row>
    <row r="8" spans="1:211" ht="12.75" customHeight="1" x14ac:dyDescent="0.25">
      <c r="D8" s="331"/>
      <c r="F8" s="332"/>
      <c r="G8" s="273"/>
    </row>
    <row r="9" spans="1:211" ht="12.75" customHeight="1" x14ac:dyDescent="0.25">
      <c r="A9" s="216"/>
      <c r="B9" s="216"/>
      <c r="C9" s="216"/>
      <c r="D9" s="152"/>
      <c r="E9" s="282"/>
      <c r="F9" s="216"/>
      <c r="G9" s="216"/>
    </row>
    <row r="10" spans="1:211" x14ac:dyDescent="0.25">
      <c r="E10" s="294"/>
      <c r="F10" s="161"/>
      <c r="G10" s="161"/>
    </row>
    <row r="11" spans="1:211" s="299" customFormat="1" ht="12.75" customHeight="1" x14ac:dyDescent="0.25">
      <c r="A11" s="112"/>
      <c r="B11" s="216"/>
      <c r="C11" s="112"/>
      <c r="D11" s="161"/>
      <c r="E11" s="294"/>
      <c r="F11" s="161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  <c r="DQ11" s="112"/>
      <c r="DR11" s="112"/>
      <c r="DS11" s="112"/>
      <c r="DT11" s="112"/>
      <c r="DU11" s="112"/>
      <c r="DV11" s="112"/>
      <c r="DW11" s="112"/>
      <c r="DX11" s="112"/>
      <c r="DY11" s="112"/>
      <c r="DZ11" s="112"/>
      <c r="EA11" s="112"/>
      <c r="EB11" s="112"/>
      <c r="EC11" s="112"/>
      <c r="ED11" s="112"/>
      <c r="EE11" s="112"/>
      <c r="EF11" s="112"/>
      <c r="EG11" s="112"/>
      <c r="EH11" s="112"/>
      <c r="EI11" s="112"/>
      <c r="EJ11" s="112"/>
      <c r="EK11" s="112"/>
      <c r="EL11" s="112"/>
      <c r="EM11" s="112"/>
      <c r="EN11" s="112"/>
      <c r="EO11" s="112"/>
      <c r="EP11" s="112"/>
      <c r="EQ11" s="112"/>
      <c r="ER11" s="112"/>
      <c r="ES11" s="112"/>
      <c r="ET11" s="112"/>
      <c r="EU11" s="112"/>
      <c r="EV11" s="112"/>
      <c r="EW11" s="112"/>
      <c r="EX11" s="112"/>
      <c r="EY11" s="112"/>
      <c r="EZ11" s="112"/>
      <c r="FA11" s="112"/>
      <c r="FB11" s="112"/>
      <c r="FC11" s="112"/>
      <c r="FD11" s="112"/>
      <c r="FE11" s="112"/>
      <c r="FF11" s="112"/>
      <c r="FG11" s="112"/>
      <c r="FH11" s="112"/>
      <c r="FI11" s="112"/>
      <c r="FJ11" s="112"/>
      <c r="FK11" s="112"/>
      <c r="FL11" s="112"/>
      <c r="FM11" s="112"/>
      <c r="FN11" s="112"/>
      <c r="FO11" s="112"/>
      <c r="FP11" s="112"/>
      <c r="FQ11" s="112"/>
      <c r="FR11" s="112"/>
      <c r="FS11" s="112"/>
      <c r="FT11" s="112"/>
      <c r="FU11" s="112"/>
      <c r="FV11" s="112"/>
      <c r="FW11" s="112"/>
      <c r="FX11" s="112"/>
      <c r="FY11" s="112"/>
      <c r="FZ11" s="112"/>
      <c r="GA11" s="112"/>
      <c r="GB11" s="112"/>
      <c r="GC11" s="112"/>
      <c r="GD11" s="112"/>
      <c r="GE11" s="112"/>
      <c r="GF11" s="112"/>
      <c r="GG11" s="112"/>
      <c r="GH11" s="112"/>
      <c r="GI11" s="112"/>
      <c r="GJ11" s="112"/>
      <c r="GK11" s="112"/>
      <c r="GL11" s="112"/>
      <c r="GM11" s="112"/>
      <c r="GN11" s="112"/>
      <c r="GO11" s="112"/>
      <c r="GP11" s="112"/>
      <c r="GQ11" s="112"/>
      <c r="GR11" s="112"/>
      <c r="GS11" s="112"/>
      <c r="GT11" s="112"/>
      <c r="GU11" s="112"/>
      <c r="GV11" s="112"/>
      <c r="GW11" s="112"/>
      <c r="GX11" s="112"/>
      <c r="GY11" s="112"/>
      <c r="GZ11" s="112"/>
      <c r="HA11" s="112"/>
      <c r="HB11" s="112"/>
      <c r="HC11" s="112"/>
    </row>
    <row r="12" spans="1:211" x14ac:dyDescent="0.25">
      <c r="B12" s="295"/>
      <c r="E12" s="272"/>
      <c r="F12" s="161"/>
    </row>
    <row r="13" spans="1:211" x14ac:dyDescent="0.25">
      <c r="B13" s="295"/>
      <c r="E13" s="217"/>
      <c r="F13" s="273"/>
      <c r="G13" s="273"/>
    </row>
    <row r="14" spans="1:211" x14ac:dyDescent="0.25">
      <c r="B14" s="295"/>
      <c r="E14" s="217"/>
      <c r="F14" s="273"/>
      <c r="G14" s="273"/>
    </row>
    <row r="15" spans="1:211" x14ac:dyDescent="0.25">
      <c r="B15" s="295"/>
      <c r="E15" s="217"/>
      <c r="F15" s="273"/>
      <c r="G15" s="273"/>
    </row>
    <row r="16" spans="1:211" x14ac:dyDescent="0.25">
      <c r="B16" s="295"/>
      <c r="E16" s="217"/>
      <c r="F16" s="273"/>
      <c r="G16" s="273"/>
    </row>
    <row r="17" spans="2:7" x14ac:dyDescent="0.25">
      <c r="B17" s="295"/>
      <c r="E17" s="217"/>
      <c r="F17" s="273"/>
      <c r="G17" s="273"/>
    </row>
    <row r="18" spans="2:7" x14ac:dyDescent="0.25">
      <c r="B18" s="295"/>
      <c r="E18" s="217"/>
      <c r="F18" s="273"/>
      <c r="G18" s="273"/>
    </row>
    <row r="19" spans="2:7" x14ac:dyDescent="0.25">
      <c r="B19" s="295"/>
      <c r="E19" s="272"/>
      <c r="F19" s="161"/>
    </row>
    <row r="20" spans="2:7" x14ac:dyDescent="0.25">
      <c r="B20" s="295"/>
      <c r="E20" s="272"/>
      <c r="F20" s="161"/>
    </row>
    <row r="21" spans="2:7" x14ac:dyDescent="0.25">
      <c r="B21" s="295"/>
      <c r="E21" s="217"/>
      <c r="F21" s="273"/>
      <c r="G21" s="273"/>
    </row>
    <row r="22" spans="2:7" x14ac:dyDescent="0.25">
      <c r="B22" s="295"/>
      <c r="E22" s="217"/>
      <c r="F22" s="273"/>
      <c r="G22" s="273"/>
    </row>
    <row r="23" spans="2:7" x14ac:dyDescent="0.25">
      <c r="B23" s="295"/>
      <c r="E23" s="217"/>
      <c r="F23" s="273"/>
      <c r="G23" s="273"/>
    </row>
    <row r="24" spans="2:7" x14ac:dyDescent="0.25">
      <c r="E24" s="217"/>
      <c r="F24" s="273"/>
      <c r="G24" s="273"/>
    </row>
    <row r="25" spans="2:7" x14ac:dyDescent="0.25">
      <c r="E25" s="217"/>
      <c r="F25" s="273"/>
      <c r="G25" s="273"/>
    </row>
    <row r="26" spans="2:7" x14ac:dyDescent="0.25">
      <c r="D26" s="112"/>
      <c r="E26" s="112"/>
      <c r="F26" s="100"/>
      <c r="G26" s="283"/>
    </row>
    <row r="27" spans="2:7" x14ac:dyDescent="0.25">
      <c r="B27" s="295"/>
      <c r="E27" s="217"/>
    </row>
    <row r="28" spans="2:7" x14ac:dyDescent="0.25">
      <c r="E28" s="217"/>
      <c r="G28" s="273"/>
    </row>
    <row r="29" spans="2:7" x14ac:dyDescent="0.25">
      <c r="E29" s="217"/>
      <c r="G29" s="273"/>
    </row>
    <row r="30" spans="2:7" x14ac:dyDescent="0.25">
      <c r="E30" s="217"/>
      <c r="G30" s="273"/>
    </row>
    <row r="31" spans="2:7" x14ac:dyDescent="0.25">
      <c r="E31" s="217"/>
      <c r="G31" s="273"/>
    </row>
    <row r="32" spans="2:7" x14ac:dyDescent="0.25">
      <c r="E32" s="217"/>
      <c r="G32" s="273"/>
    </row>
    <row r="33" spans="2:7" x14ac:dyDescent="0.25">
      <c r="E33" s="217"/>
      <c r="G33" s="273"/>
    </row>
    <row r="34" spans="2:7" x14ac:dyDescent="0.25">
      <c r="E34" s="217"/>
      <c r="G34" s="273"/>
    </row>
    <row r="35" spans="2:7" x14ac:dyDescent="0.25">
      <c r="B35" s="295"/>
      <c r="E35" s="217"/>
    </row>
    <row r="36" spans="2:7" x14ac:dyDescent="0.25">
      <c r="E36" s="217"/>
      <c r="G36" s="273"/>
    </row>
    <row r="37" spans="2:7" x14ac:dyDescent="0.25">
      <c r="E37" s="217"/>
      <c r="G37" s="273"/>
    </row>
    <row r="38" spans="2:7" x14ac:dyDescent="0.25">
      <c r="E38" s="217"/>
      <c r="G38" s="273"/>
    </row>
    <row r="39" spans="2:7" x14ac:dyDescent="0.25">
      <c r="E39" s="217"/>
      <c r="G39" s="273"/>
    </row>
    <row r="40" spans="2:7" x14ac:dyDescent="0.25">
      <c r="E40" s="217"/>
      <c r="G40" s="273"/>
    </row>
    <row r="41" spans="2:7" x14ac:dyDescent="0.25">
      <c r="B41" s="295"/>
      <c r="E41" s="217"/>
    </row>
    <row r="42" spans="2:7" x14ac:dyDescent="0.25">
      <c r="E42" s="217"/>
      <c r="G42" s="273"/>
    </row>
    <row r="43" spans="2:7" x14ac:dyDescent="0.25">
      <c r="E43" s="217"/>
      <c r="G43" s="273"/>
    </row>
    <row r="44" spans="2:7" x14ac:dyDescent="0.25">
      <c r="E44" s="217"/>
      <c r="G44" s="273"/>
    </row>
    <row r="45" spans="2:7" x14ac:dyDescent="0.25">
      <c r="E45" s="217"/>
      <c r="G45" s="273"/>
    </row>
    <row r="46" spans="2:7" x14ac:dyDescent="0.25">
      <c r="E46" s="217"/>
      <c r="G46" s="273"/>
    </row>
    <row r="47" spans="2:7" x14ac:dyDescent="0.25">
      <c r="E47" s="217"/>
      <c r="G47" s="273"/>
    </row>
    <row r="48" spans="2:7" x14ac:dyDescent="0.25">
      <c r="E48" s="217"/>
      <c r="G48" s="273"/>
    </row>
    <row r="49" spans="1:211" x14ac:dyDescent="0.25">
      <c r="E49" s="217"/>
      <c r="G49" s="273"/>
    </row>
    <row r="50" spans="1:211" x14ac:dyDescent="0.25">
      <c r="B50" s="295"/>
      <c r="E50" s="217"/>
    </row>
    <row r="51" spans="1:211" x14ac:dyDescent="0.25">
      <c r="E51" s="217"/>
      <c r="G51" s="273"/>
    </row>
    <row r="52" spans="1:211" x14ac:dyDescent="0.25">
      <c r="E52" s="217"/>
      <c r="G52" s="273"/>
    </row>
    <row r="53" spans="1:211" x14ac:dyDescent="0.25">
      <c r="E53" s="217"/>
      <c r="G53" s="273"/>
    </row>
    <row r="54" spans="1:211" x14ac:dyDescent="0.25">
      <c r="E54" s="217"/>
      <c r="G54" s="273"/>
    </row>
    <row r="55" spans="1:211" x14ac:dyDescent="0.25">
      <c r="E55" s="217"/>
      <c r="G55" s="273"/>
    </row>
    <row r="56" spans="1:211" x14ac:dyDescent="0.25">
      <c r="E56" s="217"/>
      <c r="G56" s="273"/>
    </row>
    <row r="57" spans="1:211" s="300" customFormat="1" ht="14.25" thickBot="1" x14ac:dyDescent="0.3">
      <c r="A57" s="112"/>
      <c r="B57" s="112"/>
      <c r="C57" s="112"/>
      <c r="D57" s="161"/>
      <c r="E57" s="217"/>
      <c r="F57" s="100"/>
      <c r="G57" s="283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  <c r="AX57" s="112"/>
      <c r="AY57" s="112"/>
      <c r="AZ57" s="112"/>
      <c r="BA57" s="112"/>
      <c r="BB57" s="112"/>
      <c r="BC57" s="112"/>
      <c r="BD57" s="112"/>
      <c r="BE57" s="112"/>
      <c r="BF57" s="112"/>
      <c r="BG57" s="112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  <c r="CA57" s="112"/>
      <c r="CB57" s="112"/>
      <c r="CC57" s="112"/>
      <c r="CD57" s="112"/>
      <c r="CE57" s="112"/>
      <c r="CF57" s="112"/>
      <c r="CG57" s="112"/>
      <c r="CH57" s="112"/>
      <c r="CI57" s="112"/>
      <c r="CJ57" s="112"/>
      <c r="CK57" s="112"/>
      <c r="CL57" s="112"/>
      <c r="CM57" s="112"/>
      <c r="CN57" s="112"/>
      <c r="CO57" s="112"/>
      <c r="CP57" s="112"/>
      <c r="CQ57" s="112"/>
      <c r="CR57" s="112"/>
      <c r="CS57" s="112"/>
      <c r="CT57" s="112"/>
      <c r="CU57" s="112"/>
      <c r="CV57" s="112"/>
      <c r="CW57" s="112"/>
      <c r="CX57" s="112"/>
      <c r="CY57" s="112"/>
      <c r="CZ57" s="112"/>
      <c r="DA57" s="112"/>
      <c r="DB57" s="112"/>
      <c r="DC57" s="112"/>
      <c r="DD57" s="112"/>
      <c r="DE57" s="112"/>
      <c r="DF57" s="112"/>
      <c r="DG57" s="112"/>
      <c r="DH57" s="112"/>
      <c r="DI57" s="112"/>
      <c r="DJ57" s="112"/>
      <c r="DK57" s="112"/>
      <c r="DL57" s="112"/>
      <c r="DM57" s="112"/>
      <c r="DN57" s="112"/>
      <c r="DO57" s="112"/>
      <c r="DP57" s="112"/>
      <c r="DQ57" s="112"/>
      <c r="DR57" s="112"/>
      <c r="DS57" s="112"/>
      <c r="DT57" s="112"/>
      <c r="DU57" s="112"/>
      <c r="DV57" s="112"/>
      <c r="DW57" s="112"/>
      <c r="DX57" s="112"/>
      <c r="DY57" s="112"/>
      <c r="DZ57" s="112"/>
      <c r="EA57" s="112"/>
      <c r="EB57" s="112"/>
      <c r="EC57" s="112"/>
      <c r="ED57" s="112"/>
      <c r="EE57" s="112"/>
      <c r="EF57" s="112"/>
      <c r="EG57" s="112"/>
      <c r="EH57" s="112"/>
      <c r="EI57" s="112"/>
      <c r="EJ57" s="112"/>
      <c r="EK57" s="112"/>
      <c r="EL57" s="112"/>
      <c r="EM57" s="112"/>
      <c r="EN57" s="112"/>
      <c r="EO57" s="112"/>
      <c r="EP57" s="112"/>
      <c r="EQ57" s="112"/>
      <c r="ER57" s="112"/>
      <c r="ES57" s="112"/>
      <c r="ET57" s="112"/>
      <c r="EU57" s="112"/>
      <c r="EV57" s="112"/>
      <c r="EW57" s="112"/>
      <c r="EX57" s="112"/>
      <c r="EY57" s="112"/>
      <c r="EZ57" s="112"/>
      <c r="FA57" s="112"/>
      <c r="FB57" s="112"/>
      <c r="FC57" s="112"/>
      <c r="FD57" s="112"/>
      <c r="FE57" s="112"/>
      <c r="FF57" s="112"/>
      <c r="FG57" s="112"/>
      <c r="FH57" s="112"/>
      <c r="FI57" s="112"/>
      <c r="FJ57" s="112"/>
      <c r="FK57" s="112"/>
      <c r="FL57" s="112"/>
      <c r="FM57" s="112"/>
      <c r="FN57" s="112"/>
      <c r="FO57" s="112"/>
      <c r="FP57" s="112"/>
      <c r="FQ57" s="112"/>
      <c r="FR57" s="112"/>
      <c r="FS57" s="112"/>
      <c r="FT57" s="112"/>
      <c r="FU57" s="112"/>
      <c r="FV57" s="112"/>
      <c r="FW57" s="112"/>
      <c r="FX57" s="112"/>
      <c r="FY57" s="112"/>
      <c r="FZ57" s="112"/>
      <c r="GA57" s="112"/>
      <c r="GB57" s="112"/>
      <c r="GC57" s="112"/>
      <c r="GD57" s="112"/>
      <c r="GE57" s="112"/>
      <c r="GF57" s="112"/>
      <c r="GG57" s="112"/>
      <c r="GH57" s="112"/>
      <c r="GI57" s="112"/>
      <c r="GJ57" s="112"/>
      <c r="GK57" s="112"/>
      <c r="GL57" s="112"/>
      <c r="GM57" s="112"/>
      <c r="GN57" s="112"/>
      <c r="GO57" s="112"/>
      <c r="GP57" s="112"/>
      <c r="GQ57" s="112"/>
      <c r="GR57" s="112"/>
      <c r="GS57" s="112"/>
      <c r="GT57" s="112"/>
      <c r="GU57" s="112"/>
      <c r="GV57" s="112"/>
      <c r="GW57" s="112"/>
      <c r="GX57" s="112"/>
      <c r="GY57" s="112"/>
      <c r="GZ57" s="112"/>
      <c r="HA57" s="112"/>
      <c r="HB57" s="112"/>
      <c r="HC57" s="112"/>
    </row>
    <row r="58" spans="1:211" ht="14.25" thickTop="1" x14ac:dyDescent="0.25">
      <c r="E58" s="296"/>
      <c r="F58" s="273"/>
      <c r="G58" s="273"/>
    </row>
    <row r="59" spans="1:211" x14ac:dyDescent="0.25">
      <c r="E59" s="296"/>
      <c r="F59" s="273"/>
      <c r="G59" s="273"/>
    </row>
    <row r="60" spans="1:211" x14ac:dyDescent="0.25">
      <c r="E60" s="296"/>
      <c r="F60" s="273"/>
      <c r="G60" s="273"/>
    </row>
    <row r="61" spans="1:211" x14ac:dyDescent="0.25">
      <c r="E61" s="296"/>
      <c r="F61" s="273"/>
      <c r="G61" s="273"/>
    </row>
    <row r="62" spans="1:211" x14ac:dyDescent="0.25">
      <c r="A62" s="216"/>
      <c r="B62" s="216"/>
      <c r="C62" s="216"/>
      <c r="D62" s="152"/>
      <c r="E62" s="282"/>
      <c r="F62" s="216"/>
      <c r="G62" s="216"/>
    </row>
    <row r="63" spans="1:211" x14ac:dyDescent="0.25">
      <c r="E63" s="217"/>
    </row>
    <row r="64" spans="1:211" x14ac:dyDescent="0.25">
      <c r="A64" s="216"/>
      <c r="B64" s="216"/>
      <c r="C64" s="152"/>
      <c r="D64" s="152"/>
      <c r="E64" s="282"/>
      <c r="F64" s="216"/>
      <c r="G64" s="216"/>
    </row>
    <row r="65" spans="1:7" x14ac:dyDescent="0.25">
      <c r="C65" s="216"/>
      <c r="D65" s="272"/>
      <c r="E65" s="217"/>
    </row>
    <row r="66" spans="1:7" x14ac:dyDescent="0.25">
      <c r="D66" s="272"/>
      <c r="E66" s="217"/>
    </row>
    <row r="67" spans="1:7" x14ac:dyDescent="0.25">
      <c r="D67" s="272"/>
      <c r="E67" s="217"/>
    </row>
    <row r="68" spans="1:7" x14ac:dyDescent="0.25">
      <c r="D68" s="272"/>
      <c r="E68" s="217"/>
    </row>
    <row r="69" spans="1:7" x14ac:dyDescent="0.25">
      <c r="D69" s="272"/>
      <c r="E69" s="217"/>
    </row>
    <row r="70" spans="1:7" x14ac:dyDescent="0.25">
      <c r="D70" s="272"/>
      <c r="E70" s="217"/>
    </row>
    <row r="71" spans="1:7" x14ac:dyDescent="0.25">
      <c r="D71" s="272"/>
      <c r="E71" s="217"/>
    </row>
    <row r="72" spans="1:7" x14ac:dyDescent="0.25">
      <c r="D72" s="272"/>
      <c r="E72" s="217"/>
    </row>
    <row r="73" spans="1:7" x14ac:dyDescent="0.25">
      <c r="D73" s="272"/>
      <c r="E73" s="217"/>
    </row>
    <row r="74" spans="1:7" x14ac:dyDescent="0.25">
      <c r="A74" s="216"/>
      <c r="B74" s="216"/>
      <c r="C74" s="216"/>
      <c r="D74" s="152"/>
      <c r="E74" s="282"/>
      <c r="F74" s="216"/>
      <c r="G74" s="216"/>
    </row>
    <row r="75" spans="1:7" x14ac:dyDescent="0.25">
      <c r="A75" s="216"/>
      <c r="B75" s="216"/>
      <c r="C75" s="216"/>
      <c r="D75" s="152"/>
      <c r="E75" s="282"/>
      <c r="F75" s="216"/>
      <c r="G75" s="216"/>
    </row>
    <row r="76" spans="1:7" x14ac:dyDescent="0.25">
      <c r="E76" s="217"/>
    </row>
    <row r="77" spans="1:7" x14ac:dyDescent="0.25">
      <c r="A77" s="216"/>
      <c r="B77" s="216"/>
      <c r="C77" s="216"/>
      <c r="D77" s="152"/>
      <c r="E77" s="282"/>
      <c r="F77" s="216"/>
      <c r="G77" s="216"/>
    </row>
    <row r="78" spans="1:7" x14ac:dyDescent="0.25">
      <c r="A78" s="562"/>
      <c r="B78" s="562"/>
      <c r="D78" s="152"/>
      <c r="E78" s="282"/>
      <c r="F78" s="216"/>
      <c r="G78" s="216"/>
    </row>
    <row r="79" spans="1:7" x14ac:dyDescent="0.25">
      <c r="D79" s="152"/>
      <c r="E79" s="293"/>
    </row>
    <row r="80" spans="1:7" x14ac:dyDescent="0.25">
      <c r="E80" s="217"/>
    </row>
    <row r="81" spans="4:5" x14ac:dyDescent="0.25">
      <c r="E81" s="217"/>
    </row>
    <row r="82" spans="4:5" x14ac:dyDescent="0.25">
      <c r="E82" s="217"/>
    </row>
    <row r="83" spans="4:5" x14ac:dyDescent="0.25">
      <c r="D83" s="272"/>
      <c r="E83" s="217"/>
    </row>
    <row r="84" spans="4:5" x14ac:dyDescent="0.25">
      <c r="E84" s="217"/>
    </row>
    <row r="85" spans="4:5" x14ac:dyDescent="0.25">
      <c r="E85" s="217"/>
    </row>
    <row r="86" spans="4:5" x14ac:dyDescent="0.25">
      <c r="E86" s="217"/>
    </row>
    <row r="87" spans="4:5" x14ac:dyDescent="0.25">
      <c r="E87" s="217"/>
    </row>
    <row r="88" spans="4:5" x14ac:dyDescent="0.25">
      <c r="E88" s="217"/>
    </row>
    <row r="89" spans="4:5" x14ac:dyDescent="0.25">
      <c r="E89" s="217"/>
    </row>
  </sheetData>
  <mergeCells count="3">
    <mergeCell ref="A78:B78"/>
    <mergeCell ref="A2:B2"/>
    <mergeCell ref="H2:I2"/>
  </mergeCells>
  <phoneticPr fontId="6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</sheetPr>
  <dimension ref="A1:L142"/>
  <sheetViews>
    <sheetView topLeftCell="A75" zoomScaleNormal="100" workbookViewId="0">
      <selection activeCell="E11" sqref="E11:L11"/>
    </sheetView>
  </sheetViews>
  <sheetFormatPr defaultColWidth="9.140625" defaultRowHeight="13.5" x14ac:dyDescent="0.25"/>
  <cols>
    <col min="1" max="1" width="8" style="112" customWidth="1"/>
    <col min="2" max="2" width="38" style="112" customWidth="1"/>
    <col min="3" max="3" width="2.140625" style="112" customWidth="1"/>
    <col min="4" max="4" width="15.42578125" style="112" bestFit="1" customWidth="1"/>
    <col min="5" max="5" width="15" style="112" customWidth="1"/>
    <col min="6" max="6" width="18.28515625" style="112" customWidth="1"/>
    <col min="7" max="7" width="15.140625" style="112" customWidth="1"/>
    <col min="8" max="8" width="16.28515625" style="112" customWidth="1"/>
    <col min="9" max="9" width="9.140625" style="112"/>
    <col min="10" max="10" width="12.7109375" style="112" customWidth="1"/>
    <col min="11" max="11" width="11.28515625" style="112" customWidth="1"/>
    <col min="12" max="12" width="10.710937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31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524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SUM(J3:J7)</f>
        <v>0</v>
      </c>
      <c r="K2" s="221"/>
      <c r="L2" s="234"/>
    </row>
    <row r="3" spans="1:12" ht="16.5" x14ac:dyDescent="0.3">
      <c r="A3" s="341" t="s">
        <v>623</v>
      </c>
      <c r="B3" s="223" t="s">
        <v>431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2" ht="16.5" x14ac:dyDescent="0.3">
      <c r="A4" s="341" t="s">
        <v>665</v>
      </c>
      <c r="B4" s="223" t="s">
        <v>432</v>
      </c>
      <c r="C4" s="224"/>
      <c r="D4" s="225"/>
      <c r="E4" s="224"/>
      <c r="F4" s="224"/>
      <c r="G4" s="224"/>
      <c r="H4" s="224"/>
      <c r="I4" s="224"/>
      <c r="J4" s="224">
        <f t="shared" ref="J4:J5" si="0">SUM(D4:H4)</f>
        <v>0</v>
      </c>
      <c r="K4" s="226"/>
      <c r="L4" s="235"/>
    </row>
    <row r="5" spans="1:12" ht="16.5" x14ac:dyDescent="0.3">
      <c r="A5" s="341" t="s">
        <v>624</v>
      </c>
      <c r="B5" s="223" t="s">
        <v>65</v>
      </c>
      <c r="C5" s="224"/>
      <c r="D5" s="225"/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2" ht="16.5" x14ac:dyDescent="0.3">
      <c r="A6" s="341" t="s">
        <v>625</v>
      </c>
      <c r="B6" s="223" t="s">
        <v>433</v>
      </c>
      <c r="C6" s="224"/>
      <c r="D6" s="225"/>
      <c r="E6" s="225"/>
      <c r="F6" s="224"/>
      <c r="G6" s="224"/>
      <c r="H6" s="224"/>
      <c r="I6" s="224"/>
      <c r="J6" s="224">
        <f>SUM(D6:H6)</f>
        <v>0</v>
      </c>
      <c r="K6" s="226"/>
      <c r="L6" s="235"/>
    </row>
    <row r="7" spans="1:12" ht="17.25" thickBot="1" x14ac:dyDescent="0.35">
      <c r="A7" s="342" t="s">
        <v>626</v>
      </c>
      <c r="B7" s="237" t="s">
        <v>434</v>
      </c>
      <c r="C7" s="238"/>
      <c r="D7" s="239"/>
      <c r="E7" s="239"/>
      <c r="F7" s="238"/>
      <c r="G7" s="238"/>
      <c r="H7" s="238"/>
      <c r="I7" s="238"/>
      <c r="J7" s="238">
        <f t="shared" ref="J7" si="1">SUM(D7:H7)</f>
        <v>0</v>
      </c>
      <c r="K7" s="240"/>
      <c r="L7" s="241"/>
    </row>
    <row r="9" spans="1:12" ht="38.25" customHeight="1" x14ac:dyDescent="0.25">
      <c r="A9" s="270" t="s">
        <v>16</v>
      </c>
      <c r="B9" s="218" t="s">
        <v>430</v>
      </c>
      <c r="C9" s="271"/>
      <c r="D9" s="219" t="s">
        <v>277</v>
      </c>
      <c r="E9" s="219" t="s">
        <v>337</v>
      </c>
      <c r="F9" s="219" t="s">
        <v>342</v>
      </c>
      <c r="G9" s="219" t="s">
        <v>298</v>
      </c>
      <c r="H9" s="219" t="s">
        <v>74</v>
      </c>
      <c r="I9" s="219" t="s">
        <v>299</v>
      </c>
      <c r="J9" s="219" t="s">
        <v>300</v>
      </c>
      <c r="K9" s="219" t="s">
        <v>318</v>
      </c>
      <c r="L9" s="220" t="s">
        <v>11</v>
      </c>
    </row>
    <row r="10" spans="1:12" ht="3.75" customHeight="1" x14ac:dyDescent="0.25"/>
    <row r="11" spans="1:12" x14ac:dyDescent="0.25">
      <c r="A11" s="324">
        <v>22.05</v>
      </c>
      <c r="B11" s="420" t="s">
        <v>431</v>
      </c>
      <c r="C11" s="316"/>
      <c r="D11" s="316"/>
      <c r="E11" s="318" t="s">
        <v>296</v>
      </c>
      <c r="F11" s="318" t="s">
        <v>297</v>
      </c>
      <c r="G11" s="319" t="s">
        <v>298</v>
      </c>
      <c r="H11" s="318" t="s">
        <v>74</v>
      </c>
      <c r="I11" s="318" t="s">
        <v>299</v>
      </c>
      <c r="J11" s="318" t="s">
        <v>300</v>
      </c>
      <c r="K11" s="318" t="s">
        <v>235</v>
      </c>
      <c r="L11" s="320" t="s">
        <v>301</v>
      </c>
    </row>
    <row r="12" spans="1:12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324">
        <v>22.321999999999999</v>
      </c>
      <c r="B15" s="420" t="s">
        <v>432</v>
      </c>
      <c r="C15" s="316"/>
      <c r="D15" s="316"/>
      <c r="E15" s="318" t="s">
        <v>296</v>
      </c>
      <c r="F15" s="318" t="s">
        <v>297</v>
      </c>
      <c r="G15" s="319" t="s">
        <v>298</v>
      </c>
      <c r="H15" s="318" t="s">
        <v>74</v>
      </c>
      <c r="I15" s="318" t="s">
        <v>299</v>
      </c>
      <c r="J15" s="318" t="s">
        <v>300</v>
      </c>
      <c r="K15" s="318" t="s">
        <v>235</v>
      </c>
      <c r="L15" s="320" t="s">
        <v>301</v>
      </c>
    </row>
    <row r="16" spans="1:12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10" t="s">
        <v>179</v>
      </c>
      <c r="C17" s="10"/>
      <c r="D17" s="5"/>
      <c r="E17" s="26"/>
      <c r="F17" s="47"/>
      <c r="G17" s="26" t="s">
        <v>257</v>
      </c>
      <c r="H17" s="423" t="s">
        <v>219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19"/>
      <c r="H18" s="21">
        <v>0</v>
      </c>
      <c r="I18" s="5"/>
      <c r="J18" s="5"/>
      <c r="K18" s="5"/>
      <c r="L18" s="5"/>
    </row>
    <row r="19" spans="1:12" x14ac:dyDescent="0.25">
      <c r="A19" s="5"/>
      <c r="B19" s="5"/>
      <c r="C19" s="5"/>
      <c r="D19" s="5" t="s">
        <v>259</v>
      </c>
      <c r="E19" s="5"/>
      <c r="F19" s="5"/>
      <c r="G19" s="19"/>
      <c r="H19" s="21">
        <v>0</v>
      </c>
      <c r="I19" s="5"/>
      <c r="J19" s="5"/>
      <c r="K19" s="5"/>
      <c r="L19" s="5"/>
    </row>
    <row r="20" spans="1:12" x14ac:dyDescent="0.25">
      <c r="A20" s="5"/>
      <c r="B20" s="5"/>
      <c r="C20" s="5"/>
      <c r="D20" s="5" t="s">
        <v>258</v>
      </c>
      <c r="E20" s="5"/>
      <c r="F20" s="5"/>
      <c r="G20" s="19"/>
      <c r="H20" s="21">
        <v>0</v>
      </c>
      <c r="I20" s="5"/>
      <c r="J20" s="5"/>
      <c r="K20" s="5"/>
      <c r="L20" s="5"/>
    </row>
    <row r="21" spans="1:12" x14ac:dyDescent="0.25">
      <c r="A21" s="5"/>
      <c r="B21" s="5"/>
      <c r="C21" s="5"/>
      <c r="D21" s="5" t="s">
        <v>260</v>
      </c>
      <c r="E21" s="5"/>
      <c r="F21" s="5"/>
      <c r="G21" s="54">
        <v>0</v>
      </c>
      <c r="H21" s="21">
        <f>SUM(H18:H20)</f>
        <v>0</v>
      </c>
      <c r="I21" s="5"/>
      <c r="J21" s="5"/>
      <c r="K21" s="5"/>
      <c r="L21" s="5"/>
    </row>
    <row r="22" spans="1:12" x14ac:dyDescent="0.25">
      <c r="A22" s="324">
        <v>22.4</v>
      </c>
      <c r="B22" s="420" t="s">
        <v>65</v>
      </c>
      <c r="C22" s="316"/>
      <c r="D22" s="316"/>
      <c r="E22" s="318" t="s">
        <v>296</v>
      </c>
      <c r="F22" s="318" t="s">
        <v>297</v>
      </c>
      <c r="G22" s="319" t="s">
        <v>298</v>
      </c>
      <c r="H22" s="318" t="s">
        <v>74</v>
      </c>
      <c r="I22" s="318" t="s">
        <v>299</v>
      </c>
      <c r="J22" s="318" t="s">
        <v>300</v>
      </c>
      <c r="K22" s="318" t="s">
        <v>235</v>
      </c>
      <c r="L22" s="320" t="s">
        <v>301</v>
      </c>
    </row>
    <row r="23" spans="1:12" x14ac:dyDescent="0.25">
      <c r="A23" s="5"/>
      <c r="B23" s="5"/>
      <c r="C23" s="5"/>
      <c r="D23" s="19"/>
      <c r="E23" s="21"/>
      <c r="F23" s="5"/>
      <c r="G23" s="5"/>
      <c r="H23" s="5"/>
      <c r="I23" s="5"/>
      <c r="J23" s="5"/>
      <c r="K23" s="5"/>
      <c r="L23" s="5"/>
    </row>
    <row r="24" spans="1:12" ht="26.25" x14ac:dyDescent="0.25">
      <c r="A24" s="5"/>
      <c r="B24" s="5"/>
      <c r="C24" s="5"/>
      <c r="D24" s="19" t="s">
        <v>496</v>
      </c>
      <c r="E24" s="424" t="s">
        <v>238</v>
      </c>
      <c r="F24" s="19" t="s">
        <v>235</v>
      </c>
      <c r="G24" s="19" t="s">
        <v>235</v>
      </c>
      <c r="H24" s="5"/>
      <c r="I24" s="5"/>
      <c r="J24" s="5"/>
      <c r="K24" s="5"/>
      <c r="L24" s="5"/>
    </row>
    <row r="25" spans="1:12" x14ac:dyDescent="0.25">
      <c r="A25" s="5"/>
      <c r="B25" s="259" t="s">
        <v>203</v>
      </c>
      <c r="C25" s="5"/>
      <c r="D25" s="19"/>
      <c r="E25" s="54"/>
      <c r="F25" s="19"/>
      <c r="G25" s="5"/>
      <c r="H25" s="5"/>
      <c r="I25" s="5"/>
      <c r="J25" s="5"/>
      <c r="K25" s="5"/>
      <c r="L25" s="5"/>
    </row>
    <row r="26" spans="1:12" x14ac:dyDescent="0.25">
      <c r="A26" s="5"/>
      <c r="B26" s="371" t="s">
        <v>239</v>
      </c>
      <c r="C26" s="5"/>
      <c r="D26" s="19">
        <v>0</v>
      </c>
      <c r="E26" s="21">
        <v>65</v>
      </c>
      <c r="F26" s="24"/>
      <c r="G26" s="24">
        <f t="shared" ref="G26:G31" si="2">D26*E26</f>
        <v>0</v>
      </c>
      <c r="H26" s="5"/>
      <c r="I26" s="5"/>
      <c r="J26" s="5"/>
      <c r="K26" s="5"/>
      <c r="L26" s="5"/>
    </row>
    <row r="27" spans="1:12" x14ac:dyDescent="0.25">
      <c r="A27" s="5"/>
      <c r="B27" s="371" t="s">
        <v>240</v>
      </c>
      <c r="C27" s="5"/>
      <c r="D27" s="19">
        <v>0</v>
      </c>
      <c r="E27" s="21">
        <v>250</v>
      </c>
      <c r="F27" s="24"/>
      <c r="G27" s="24">
        <f t="shared" si="2"/>
        <v>0</v>
      </c>
      <c r="H27" s="5"/>
      <c r="I27" s="5"/>
      <c r="J27" s="5"/>
      <c r="K27" s="5"/>
      <c r="L27" s="5"/>
    </row>
    <row r="28" spans="1:12" x14ac:dyDescent="0.25">
      <c r="A28" s="5"/>
      <c r="B28" s="371" t="s">
        <v>241</v>
      </c>
      <c r="C28" s="5"/>
      <c r="D28" s="19">
        <v>0</v>
      </c>
      <c r="E28" s="21">
        <v>150</v>
      </c>
      <c r="F28" s="24"/>
      <c r="G28" s="24">
        <f t="shared" si="2"/>
        <v>0</v>
      </c>
      <c r="H28" s="5"/>
      <c r="I28" s="5"/>
      <c r="J28" s="5"/>
      <c r="K28" s="5"/>
      <c r="L28" s="5"/>
    </row>
    <row r="29" spans="1:12" x14ac:dyDescent="0.25">
      <c r="A29" s="5"/>
      <c r="B29" s="371" t="s">
        <v>242</v>
      </c>
      <c r="C29" s="5"/>
      <c r="D29" s="19">
        <v>0</v>
      </c>
      <c r="E29" s="21">
        <v>40</v>
      </c>
      <c r="F29" s="24"/>
      <c r="G29" s="24">
        <f t="shared" si="2"/>
        <v>0</v>
      </c>
      <c r="H29" s="5"/>
      <c r="I29" s="5"/>
      <c r="J29" s="5"/>
      <c r="K29" s="5"/>
      <c r="L29" s="5"/>
    </row>
    <row r="30" spans="1:12" x14ac:dyDescent="0.25">
      <c r="A30" s="5"/>
      <c r="B30" s="371" t="s">
        <v>243</v>
      </c>
      <c r="C30" s="5"/>
      <c r="D30" s="19">
        <v>0</v>
      </c>
      <c r="E30" s="21">
        <v>300</v>
      </c>
      <c r="F30" s="24"/>
      <c r="G30" s="24">
        <f t="shared" si="2"/>
        <v>0</v>
      </c>
      <c r="H30" s="5"/>
      <c r="I30" s="5"/>
      <c r="J30" s="5"/>
      <c r="K30" s="5"/>
      <c r="L30" s="5"/>
    </row>
    <row r="31" spans="1:12" x14ac:dyDescent="0.25">
      <c r="A31" s="5"/>
      <c r="B31" s="371" t="s">
        <v>244</v>
      </c>
      <c r="C31" s="5"/>
      <c r="D31" s="19">
        <v>0</v>
      </c>
      <c r="E31" s="21">
        <v>600</v>
      </c>
      <c r="F31" s="24"/>
      <c r="G31" s="24">
        <f t="shared" si="2"/>
        <v>0</v>
      </c>
      <c r="H31" s="5"/>
      <c r="I31" s="5"/>
      <c r="J31" s="5"/>
      <c r="K31" s="5"/>
      <c r="L31" s="5"/>
    </row>
    <row r="32" spans="1:12" x14ac:dyDescent="0.25">
      <c r="A32" s="5"/>
      <c r="B32" s="259"/>
      <c r="C32" s="5"/>
      <c r="D32" s="19"/>
      <c r="E32" s="54"/>
      <c r="F32" s="19"/>
      <c r="G32" s="5"/>
      <c r="H32" s="5"/>
      <c r="I32" s="5"/>
      <c r="J32" s="5"/>
      <c r="K32" s="5"/>
      <c r="L32" s="5"/>
    </row>
    <row r="33" spans="1:12" x14ac:dyDescent="0.25">
      <c r="A33" s="5"/>
      <c r="B33" s="259" t="s">
        <v>59</v>
      </c>
      <c r="C33" s="5"/>
      <c r="D33" s="19"/>
      <c r="E33" s="54"/>
      <c r="F33" s="19"/>
      <c r="G33" s="5"/>
      <c r="H33" s="5"/>
      <c r="I33" s="5"/>
      <c r="J33" s="5"/>
      <c r="K33" s="5"/>
      <c r="L33" s="5"/>
    </row>
    <row r="34" spans="1:12" x14ac:dyDescent="0.25">
      <c r="A34" s="5"/>
      <c r="B34" s="371" t="s">
        <v>245</v>
      </c>
      <c r="C34" s="5"/>
      <c r="D34" s="19">
        <v>0</v>
      </c>
      <c r="E34" s="21">
        <v>150</v>
      </c>
      <c r="F34" s="24"/>
      <c r="G34" s="24">
        <f>D34*E34</f>
        <v>0</v>
      </c>
      <c r="H34" s="5"/>
      <c r="I34" s="5"/>
      <c r="J34" s="5"/>
      <c r="K34" s="5"/>
      <c r="L34" s="5"/>
    </row>
    <row r="35" spans="1:12" x14ac:dyDescent="0.25">
      <c r="A35" s="5"/>
      <c r="B35" s="371" t="s">
        <v>240</v>
      </c>
      <c r="C35" s="5"/>
      <c r="D35" s="19">
        <v>0</v>
      </c>
      <c r="E35" s="21">
        <v>450</v>
      </c>
      <c r="F35" s="24"/>
      <c r="G35" s="24">
        <f>D35*E35</f>
        <v>0</v>
      </c>
      <c r="H35" s="5"/>
      <c r="I35" s="5"/>
      <c r="J35" s="5"/>
      <c r="K35" s="5"/>
      <c r="L35" s="5"/>
    </row>
    <row r="36" spans="1:12" x14ac:dyDescent="0.25">
      <c r="A36" s="5"/>
      <c r="B36" s="371" t="s">
        <v>246</v>
      </c>
      <c r="C36" s="5"/>
      <c r="D36" s="19">
        <v>0</v>
      </c>
      <c r="E36" s="21">
        <v>125</v>
      </c>
      <c r="F36" s="24"/>
      <c r="G36" s="24">
        <f>D36*E36</f>
        <v>0</v>
      </c>
      <c r="H36" s="5"/>
      <c r="I36" s="5"/>
      <c r="J36" s="5"/>
      <c r="K36" s="5"/>
      <c r="L36" s="5"/>
    </row>
    <row r="37" spans="1:12" x14ac:dyDescent="0.25">
      <c r="A37" s="5"/>
      <c r="B37" s="371" t="s">
        <v>247</v>
      </c>
      <c r="C37" s="5"/>
      <c r="D37" s="19">
        <v>0</v>
      </c>
      <c r="E37" s="21">
        <v>150</v>
      </c>
      <c r="F37" s="24"/>
      <c r="G37" s="24">
        <f>D37*E37</f>
        <v>0</v>
      </c>
      <c r="H37" s="5"/>
      <c r="I37" s="5"/>
      <c r="J37" s="5"/>
      <c r="K37" s="5"/>
      <c r="L37" s="5"/>
    </row>
    <row r="38" spans="1:12" x14ac:dyDescent="0.25">
      <c r="A38" s="5"/>
      <c r="B38" s="371" t="s">
        <v>248</v>
      </c>
      <c r="C38" s="5"/>
      <c r="D38" s="19">
        <v>0</v>
      </c>
      <c r="E38" s="21">
        <v>65</v>
      </c>
      <c r="F38" s="24"/>
      <c r="G38" s="24">
        <f>D38*E38</f>
        <v>0</v>
      </c>
      <c r="H38" s="5"/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5"/>
      <c r="F39" s="25"/>
      <c r="G39" s="20"/>
      <c r="H39" s="5"/>
      <c r="I39" s="5"/>
      <c r="J39" s="5"/>
      <c r="K39" s="5"/>
      <c r="L39" s="5"/>
    </row>
    <row r="40" spans="1:12" x14ac:dyDescent="0.25">
      <c r="A40" s="5"/>
      <c r="B40" s="259" t="s">
        <v>61</v>
      </c>
      <c r="C40" s="5"/>
      <c r="D40" s="19"/>
      <c r="E40" s="21"/>
      <c r="F40" s="5"/>
      <c r="G40" s="5"/>
      <c r="H40" s="5"/>
      <c r="I40" s="5"/>
      <c r="J40" s="5"/>
      <c r="K40" s="5"/>
      <c r="L40" s="5"/>
    </row>
    <row r="41" spans="1:12" x14ac:dyDescent="0.25">
      <c r="A41" s="5"/>
      <c r="B41" s="371" t="s">
        <v>245</v>
      </c>
      <c r="C41" s="5"/>
      <c r="D41" s="19">
        <v>0</v>
      </c>
      <c r="E41" s="21">
        <v>600</v>
      </c>
      <c r="F41" s="5"/>
      <c r="G41" s="24">
        <f t="shared" ref="G41:G46" si="3">D41*E41</f>
        <v>0</v>
      </c>
      <c r="H41" s="5"/>
      <c r="I41" s="5"/>
      <c r="J41" s="5"/>
      <c r="K41" s="5"/>
      <c r="L41" s="5"/>
    </row>
    <row r="42" spans="1:12" x14ac:dyDescent="0.25">
      <c r="A42" s="5"/>
      <c r="B42" s="371" t="s">
        <v>240</v>
      </c>
      <c r="C42" s="5"/>
      <c r="D42" s="19">
        <v>0</v>
      </c>
      <c r="E42" s="21">
        <v>500</v>
      </c>
      <c r="F42" s="5"/>
      <c r="G42" s="24">
        <f t="shared" si="3"/>
        <v>0</v>
      </c>
      <c r="H42" s="5"/>
      <c r="I42" s="21"/>
      <c r="J42" s="5"/>
      <c r="K42" s="5"/>
      <c r="L42" s="5"/>
    </row>
    <row r="43" spans="1:12" x14ac:dyDescent="0.25">
      <c r="A43" s="5"/>
      <c r="B43" s="371" t="s">
        <v>249</v>
      </c>
      <c r="C43" s="5"/>
      <c r="D43" s="19">
        <v>0</v>
      </c>
      <c r="E43" s="21">
        <v>125</v>
      </c>
      <c r="F43" s="5"/>
      <c r="G43" s="24">
        <f t="shared" si="3"/>
        <v>0</v>
      </c>
      <c r="H43" s="5"/>
      <c r="I43" s="21"/>
      <c r="J43" s="5"/>
      <c r="K43" s="5"/>
      <c r="L43" s="5"/>
    </row>
    <row r="44" spans="1:12" x14ac:dyDescent="0.25">
      <c r="A44" s="5"/>
      <c r="B44" s="371" t="s">
        <v>246</v>
      </c>
      <c r="C44" s="5"/>
      <c r="D44" s="19">
        <v>0</v>
      </c>
      <c r="E44" s="21">
        <v>125</v>
      </c>
      <c r="F44" s="5"/>
      <c r="G44" s="24">
        <f t="shared" si="3"/>
        <v>0</v>
      </c>
      <c r="H44" s="5"/>
      <c r="I44" s="21"/>
      <c r="J44" s="5"/>
      <c r="K44" s="5"/>
      <c r="L44" s="5"/>
    </row>
    <row r="45" spans="1:12" x14ac:dyDescent="0.25">
      <c r="A45" s="5"/>
      <c r="B45" s="371" t="s">
        <v>247</v>
      </c>
      <c r="C45" s="5"/>
      <c r="D45" s="19">
        <v>0</v>
      </c>
      <c r="E45" s="21">
        <v>225</v>
      </c>
      <c r="F45" s="5"/>
      <c r="G45" s="24">
        <f t="shared" si="3"/>
        <v>0</v>
      </c>
      <c r="H45" s="5"/>
      <c r="I45" s="21"/>
      <c r="J45" s="5"/>
      <c r="K45" s="5"/>
      <c r="L45" s="5"/>
    </row>
    <row r="46" spans="1:12" x14ac:dyDescent="0.25">
      <c r="A46" s="5"/>
      <c r="B46" s="371" t="s">
        <v>248</v>
      </c>
      <c r="C46" s="5"/>
      <c r="D46" s="19">
        <v>0</v>
      </c>
      <c r="E46" s="21">
        <v>65</v>
      </c>
      <c r="F46" s="5"/>
      <c r="G46" s="24">
        <f t="shared" si="3"/>
        <v>0</v>
      </c>
      <c r="H46" s="5"/>
      <c r="I46" s="21"/>
      <c r="J46" s="5"/>
      <c r="K46" s="5"/>
      <c r="L46" s="5"/>
    </row>
    <row r="47" spans="1:12" x14ac:dyDescent="0.25">
      <c r="A47" s="5"/>
      <c r="B47" s="5"/>
      <c r="C47" s="5"/>
      <c r="D47" s="19"/>
      <c r="E47" s="21"/>
      <c r="F47" s="5"/>
      <c r="G47" s="24"/>
      <c r="H47" s="5"/>
      <c r="I47" s="5"/>
      <c r="J47" s="5"/>
      <c r="K47" s="5"/>
      <c r="L47" s="5"/>
    </row>
    <row r="48" spans="1:12" x14ac:dyDescent="0.25">
      <c r="A48" s="5"/>
      <c r="B48" s="259" t="s">
        <v>254</v>
      </c>
      <c r="C48" s="5"/>
      <c r="D48" s="19"/>
      <c r="E48" s="21"/>
      <c r="F48" s="5"/>
      <c r="G48" s="5"/>
      <c r="H48" s="5"/>
      <c r="I48" s="5"/>
      <c r="J48" s="5"/>
      <c r="K48" s="5"/>
      <c r="L48" s="5"/>
    </row>
    <row r="49" spans="1:12" x14ac:dyDescent="0.25">
      <c r="A49" s="5"/>
      <c r="B49" s="371" t="s">
        <v>245</v>
      </c>
      <c r="C49" s="5"/>
      <c r="D49" s="19">
        <v>0</v>
      </c>
      <c r="E49" s="21">
        <v>150</v>
      </c>
      <c r="F49" s="5"/>
      <c r="G49" s="24">
        <f>D49*E49</f>
        <v>0</v>
      </c>
      <c r="H49" s="5"/>
      <c r="I49" s="5"/>
      <c r="J49" s="5"/>
      <c r="K49" s="5"/>
      <c r="L49" s="5"/>
    </row>
    <row r="50" spans="1:12" x14ac:dyDescent="0.25">
      <c r="A50" s="5"/>
      <c r="B50" s="371" t="s">
        <v>240</v>
      </c>
      <c r="C50" s="5"/>
      <c r="D50" s="19">
        <v>0</v>
      </c>
      <c r="E50" s="21">
        <v>400</v>
      </c>
      <c r="F50" s="5"/>
      <c r="G50" s="24">
        <f>D50*E50</f>
        <v>0</v>
      </c>
      <c r="H50" s="5"/>
      <c r="I50" s="5"/>
      <c r="J50" s="5"/>
      <c r="K50" s="5"/>
      <c r="L50" s="5"/>
    </row>
    <row r="51" spans="1:12" x14ac:dyDescent="0.25">
      <c r="A51" s="5"/>
      <c r="B51" s="371" t="s">
        <v>241</v>
      </c>
      <c r="C51" s="5"/>
      <c r="D51" s="19">
        <v>0</v>
      </c>
      <c r="E51" s="21">
        <v>350</v>
      </c>
      <c r="F51" s="5"/>
      <c r="G51" s="24">
        <f>D51*E51</f>
        <v>0</v>
      </c>
      <c r="H51" s="5"/>
      <c r="I51" s="5"/>
      <c r="J51" s="5"/>
      <c r="K51" s="5"/>
      <c r="L51" s="5"/>
    </row>
    <row r="52" spans="1:12" x14ac:dyDescent="0.25">
      <c r="A52" s="5"/>
      <c r="B52" s="371" t="s">
        <v>242</v>
      </c>
      <c r="C52" s="5"/>
      <c r="D52" s="19">
        <v>0</v>
      </c>
      <c r="E52" s="21">
        <v>70</v>
      </c>
      <c r="F52" s="5"/>
      <c r="G52" s="24">
        <f>D52*E52</f>
        <v>0</v>
      </c>
      <c r="H52" s="5"/>
      <c r="I52" s="5"/>
      <c r="J52" s="5"/>
      <c r="K52" s="5"/>
      <c r="L52" s="5"/>
    </row>
    <row r="53" spans="1:12" x14ac:dyDescent="0.25">
      <c r="A53" s="5"/>
      <c r="B53" s="5"/>
      <c r="C53" s="5"/>
      <c r="D53" s="19"/>
      <c r="E53" s="21"/>
      <c r="F53" s="5"/>
      <c r="G53" s="24"/>
      <c r="H53" s="5"/>
      <c r="I53" s="5"/>
      <c r="J53" s="5"/>
      <c r="K53" s="5"/>
      <c r="L53" s="5"/>
    </row>
    <row r="54" spans="1:12" x14ac:dyDescent="0.25">
      <c r="A54" s="5"/>
      <c r="B54" s="259" t="s">
        <v>170</v>
      </c>
      <c r="C54" s="5"/>
      <c r="D54" s="19"/>
      <c r="E54" s="21"/>
      <c r="F54" s="5"/>
      <c r="G54" s="5"/>
      <c r="H54" s="5"/>
      <c r="I54" s="24"/>
      <c r="J54" s="5"/>
      <c r="K54" s="5"/>
      <c r="L54" s="5"/>
    </row>
    <row r="55" spans="1:12" x14ac:dyDescent="0.25">
      <c r="A55" s="5"/>
      <c r="B55" s="371" t="s">
        <v>245</v>
      </c>
      <c r="C55" s="5"/>
      <c r="D55" s="19">
        <v>0</v>
      </c>
      <c r="E55" s="21">
        <v>65</v>
      </c>
      <c r="F55" s="5"/>
      <c r="G55" s="24">
        <f t="shared" ref="G55:G61" si="4">D55*E55</f>
        <v>0</v>
      </c>
      <c r="H55" s="5"/>
      <c r="I55" s="24"/>
      <c r="J55" s="5"/>
      <c r="K55" s="5"/>
      <c r="L55" s="5"/>
    </row>
    <row r="56" spans="1:12" x14ac:dyDescent="0.25">
      <c r="A56" s="5"/>
      <c r="B56" s="371" t="s">
        <v>250</v>
      </c>
      <c r="C56" s="5"/>
      <c r="D56" s="19">
        <v>0</v>
      </c>
      <c r="E56" s="21">
        <v>250</v>
      </c>
      <c r="F56" s="5"/>
      <c r="G56" s="24">
        <f t="shared" si="4"/>
        <v>0</v>
      </c>
      <c r="H56" s="5"/>
      <c r="I56" s="24"/>
      <c r="J56" s="5"/>
      <c r="K56" s="5"/>
      <c r="L56" s="5"/>
    </row>
    <row r="57" spans="1:12" x14ac:dyDescent="0.25">
      <c r="A57" s="5"/>
      <c r="B57" s="371" t="s">
        <v>241</v>
      </c>
      <c r="C57" s="5"/>
      <c r="D57" s="19">
        <v>0</v>
      </c>
      <c r="E57" s="21">
        <v>150</v>
      </c>
      <c r="F57" s="5"/>
      <c r="G57" s="24">
        <f t="shared" si="4"/>
        <v>0</v>
      </c>
      <c r="H57" s="5"/>
      <c r="I57" s="5"/>
      <c r="J57" s="5"/>
      <c r="K57" s="5"/>
      <c r="L57" s="5"/>
    </row>
    <row r="58" spans="1:12" x14ac:dyDescent="0.25">
      <c r="A58" s="5"/>
      <c r="B58" s="371" t="s">
        <v>242</v>
      </c>
      <c r="C58" s="5"/>
      <c r="D58" s="19">
        <v>0</v>
      </c>
      <c r="E58" s="21">
        <v>40</v>
      </c>
      <c r="F58" s="5"/>
      <c r="G58" s="24">
        <f t="shared" si="4"/>
        <v>0</v>
      </c>
      <c r="H58" s="5"/>
      <c r="I58" s="5"/>
      <c r="J58" s="5"/>
      <c r="K58" s="5"/>
      <c r="L58" s="5"/>
    </row>
    <row r="59" spans="1:12" x14ac:dyDescent="0.25">
      <c r="A59" s="5"/>
      <c r="B59" s="371" t="s">
        <v>243</v>
      </c>
      <c r="C59" s="5"/>
      <c r="D59" s="19">
        <v>0</v>
      </c>
      <c r="E59" s="21">
        <v>1250</v>
      </c>
      <c r="F59" s="5"/>
      <c r="G59" s="24">
        <f t="shared" si="4"/>
        <v>0</v>
      </c>
      <c r="H59" s="5"/>
      <c r="I59" s="5"/>
      <c r="J59" s="5"/>
      <c r="K59" s="5"/>
      <c r="L59" s="5"/>
    </row>
    <row r="60" spans="1:12" x14ac:dyDescent="0.25">
      <c r="A60" s="5"/>
      <c r="B60" s="371" t="s">
        <v>251</v>
      </c>
      <c r="C60" s="5"/>
      <c r="D60" s="19">
        <v>0</v>
      </c>
      <c r="E60" s="21">
        <v>1500</v>
      </c>
      <c r="F60" s="5"/>
      <c r="G60" s="24">
        <f t="shared" si="4"/>
        <v>0</v>
      </c>
      <c r="H60" s="5"/>
      <c r="I60" s="5"/>
      <c r="J60" s="5"/>
      <c r="K60" s="5"/>
      <c r="L60" s="5"/>
    </row>
    <row r="61" spans="1:12" x14ac:dyDescent="0.25">
      <c r="A61" s="5"/>
      <c r="B61" s="371" t="s">
        <v>252</v>
      </c>
      <c r="C61" s="5"/>
      <c r="D61" s="19">
        <v>0</v>
      </c>
      <c r="E61" s="21">
        <v>1000</v>
      </c>
      <c r="F61" s="5"/>
      <c r="G61" s="24">
        <f t="shared" si="4"/>
        <v>0</v>
      </c>
      <c r="H61" s="5"/>
      <c r="I61" s="5"/>
      <c r="J61" s="5"/>
      <c r="K61" s="5"/>
      <c r="L61" s="5"/>
    </row>
    <row r="62" spans="1:12" x14ac:dyDescent="0.25">
      <c r="A62" s="5"/>
      <c r="B62" s="5"/>
      <c r="C62" s="5"/>
      <c r="D62" s="19"/>
      <c r="E62" s="21"/>
      <c r="F62" s="5"/>
      <c r="G62" s="24"/>
      <c r="H62" s="5"/>
      <c r="I62" s="5"/>
      <c r="J62" s="5"/>
      <c r="K62" s="5"/>
      <c r="L62" s="5"/>
    </row>
    <row r="63" spans="1:12" x14ac:dyDescent="0.25">
      <c r="A63" s="5"/>
      <c r="B63" s="259" t="s">
        <v>255</v>
      </c>
      <c r="C63" s="5"/>
      <c r="D63" s="19"/>
      <c r="E63" s="21"/>
      <c r="F63" s="5"/>
      <c r="G63" s="5"/>
      <c r="H63" s="5"/>
      <c r="I63" s="5"/>
      <c r="J63" s="5"/>
      <c r="K63" s="5"/>
      <c r="L63" s="5"/>
    </row>
    <row r="64" spans="1:12" x14ac:dyDescent="0.25">
      <c r="A64" s="5"/>
      <c r="B64" s="371" t="s">
        <v>245</v>
      </c>
      <c r="C64" s="5"/>
      <c r="D64" s="19">
        <v>0</v>
      </c>
      <c r="E64" s="21">
        <v>65</v>
      </c>
      <c r="F64" s="5"/>
      <c r="G64" s="24">
        <f t="shared" ref="G64:G69" si="5">D64*E64</f>
        <v>0</v>
      </c>
      <c r="H64" s="5"/>
      <c r="I64" s="5"/>
      <c r="J64" s="5"/>
      <c r="K64" s="5"/>
      <c r="L64" s="5"/>
    </row>
    <row r="65" spans="1:12" x14ac:dyDescent="0.25">
      <c r="A65" s="5"/>
      <c r="B65" s="371" t="s">
        <v>240</v>
      </c>
      <c r="C65" s="5"/>
      <c r="D65" s="19">
        <v>0</v>
      </c>
      <c r="E65" s="21">
        <v>250</v>
      </c>
      <c r="F65" s="5"/>
      <c r="G65" s="24">
        <f t="shared" si="5"/>
        <v>0</v>
      </c>
      <c r="H65" s="5"/>
      <c r="I65" s="5"/>
      <c r="J65" s="5"/>
      <c r="K65" s="5"/>
      <c r="L65" s="5"/>
    </row>
    <row r="66" spans="1:12" x14ac:dyDescent="0.25">
      <c r="A66" s="5"/>
      <c r="B66" s="371" t="s">
        <v>241</v>
      </c>
      <c r="C66" s="5"/>
      <c r="D66" s="19">
        <v>0</v>
      </c>
      <c r="E66" s="21">
        <v>150</v>
      </c>
      <c r="F66" s="5"/>
      <c r="G66" s="24">
        <f t="shared" si="5"/>
        <v>0</v>
      </c>
      <c r="H66" s="5"/>
      <c r="I66" s="5"/>
      <c r="J66" s="5"/>
      <c r="K66" s="5"/>
      <c r="L66" s="5"/>
    </row>
    <row r="67" spans="1:12" x14ac:dyDescent="0.25">
      <c r="A67" s="5"/>
      <c r="B67" s="371" t="s">
        <v>242</v>
      </c>
      <c r="C67" s="5"/>
      <c r="D67" s="19">
        <v>0</v>
      </c>
      <c r="E67" s="21">
        <v>40</v>
      </c>
      <c r="F67" s="5"/>
      <c r="G67" s="24">
        <f t="shared" si="5"/>
        <v>0</v>
      </c>
      <c r="H67" s="5"/>
      <c r="I67" s="5"/>
      <c r="J67" s="5"/>
      <c r="K67" s="5"/>
      <c r="L67" s="5"/>
    </row>
    <row r="68" spans="1:12" x14ac:dyDescent="0.25">
      <c r="A68" s="5"/>
      <c r="B68" s="371" t="s">
        <v>243</v>
      </c>
      <c r="C68" s="5"/>
      <c r="D68" s="19">
        <v>0</v>
      </c>
      <c r="E68" s="21">
        <v>300</v>
      </c>
      <c r="F68" s="5"/>
      <c r="G68" s="24">
        <f t="shared" si="5"/>
        <v>0</v>
      </c>
      <c r="H68" s="5"/>
      <c r="I68" s="5"/>
      <c r="J68" s="5"/>
      <c r="K68" s="5"/>
      <c r="L68" s="5"/>
    </row>
    <row r="69" spans="1:12" x14ac:dyDescent="0.25">
      <c r="A69" s="5"/>
      <c r="B69" s="371" t="s">
        <v>253</v>
      </c>
      <c r="C69" s="5"/>
      <c r="D69" s="19">
        <v>0</v>
      </c>
      <c r="E69" s="21">
        <v>150</v>
      </c>
      <c r="F69" s="5"/>
      <c r="G69" s="24">
        <f t="shared" si="5"/>
        <v>0</v>
      </c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19"/>
      <c r="E70" s="21"/>
      <c r="F70" s="25"/>
      <c r="G70" s="20"/>
      <c r="H70" s="5"/>
      <c r="I70" s="5"/>
      <c r="J70" s="5"/>
      <c r="K70" s="5"/>
      <c r="L70" s="5"/>
    </row>
    <row r="71" spans="1:12" x14ac:dyDescent="0.25">
      <c r="A71" s="5"/>
      <c r="B71" s="5"/>
      <c r="C71" s="5"/>
      <c r="D71" s="19"/>
      <c r="E71" s="252" t="s">
        <v>235</v>
      </c>
      <c r="F71" s="24">
        <f>SUM(F26:F70)</f>
        <v>0</v>
      </c>
      <c r="G71" s="24">
        <f>SUM(G26:G69)</f>
        <v>0</v>
      </c>
      <c r="H71" s="5"/>
      <c r="I71" s="5"/>
      <c r="J71" s="5"/>
      <c r="K71" s="5"/>
      <c r="L71" s="5"/>
    </row>
    <row r="72" spans="1:12" x14ac:dyDescent="0.25">
      <c r="A72" s="5"/>
      <c r="B72" s="5"/>
      <c r="C72" s="5"/>
      <c r="D72" s="19"/>
      <c r="E72" s="252" t="s">
        <v>236</v>
      </c>
      <c r="F72" s="24">
        <f>F71*0.07</f>
        <v>0</v>
      </c>
      <c r="G72" s="24">
        <f>G71*0.07</f>
        <v>0</v>
      </c>
      <c r="H72" s="5"/>
      <c r="I72" s="5"/>
      <c r="J72" s="5"/>
      <c r="K72" s="5"/>
      <c r="L72" s="5"/>
    </row>
    <row r="73" spans="1:12" x14ac:dyDescent="0.25">
      <c r="A73" s="5"/>
      <c r="B73" s="5"/>
      <c r="C73" s="5"/>
      <c r="D73" s="19"/>
      <c r="E73" s="252" t="s">
        <v>11</v>
      </c>
      <c r="F73" s="24">
        <f>SUM(F71:F72)</f>
        <v>0</v>
      </c>
      <c r="G73" s="24">
        <f>SUM(G71:G72)</f>
        <v>0</v>
      </c>
      <c r="H73" s="5"/>
      <c r="I73" s="5"/>
      <c r="J73" s="5"/>
      <c r="K73" s="5"/>
      <c r="L73" s="5"/>
    </row>
    <row r="74" spans="1:12" x14ac:dyDescent="0.25">
      <c r="A74" s="5"/>
      <c r="B74" s="5"/>
      <c r="C74" s="5"/>
      <c r="D74" s="19"/>
      <c r="E74" s="252"/>
      <c r="F74" s="24"/>
      <c r="G74" s="24"/>
      <c r="H74" s="5"/>
      <c r="I74" s="5"/>
      <c r="J74" s="5"/>
      <c r="K74" s="5"/>
      <c r="L74" s="5"/>
    </row>
    <row r="75" spans="1:12" ht="38.25" customHeight="1" x14ac:dyDescent="0.25">
      <c r="A75" s="254" t="s">
        <v>16</v>
      </c>
      <c r="B75" s="255" t="s">
        <v>433</v>
      </c>
      <c r="C75" s="256"/>
      <c r="D75" s="219" t="s">
        <v>277</v>
      </c>
      <c r="E75" s="219" t="s">
        <v>337</v>
      </c>
      <c r="F75" s="219" t="s">
        <v>342</v>
      </c>
      <c r="G75" s="219" t="s">
        <v>298</v>
      </c>
      <c r="H75" s="219" t="s">
        <v>74</v>
      </c>
      <c r="I75" s="219" t="s">
        <v>299</v>
      </c>
      <c r="J75" s="219" t="s">
        <v>300</v>
      </c>
      <c r="K75" s="219" t="s">
        <v>318</v>
      </c>
      <c r="L75" s="220" t="s">
        <v>11</v>
      </c>
    </row>
    <row r="76" spans="1:12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</row>
    <row r="77" spans="1:12" x14ac:dyDescent="0.25">
      <c r="A77" s="324">
        <v>23.05</v>
      </c>
      <c r="B77" s="420" t="s">
        <v>433</v>
      </c>
      <c r="C77" s="316"/>
      <c r="D77" s="316"/>
      <c r="E77" s="318" t="s">
        <v>296</v>
      </c>
      <c r="F77" s="318" t="s">
        <v>297</v>
      </c>
      <c r="G77" s="319" t="s">
        <v>298</v>
      </c>
      <c r="H77" s="318" t="s">
        <v>74</v>
      </c>
      <c r="I77" s="318" t="s">
        <v>299</v>
      </c>
      <c r="J77" s="318" t="s">
        <v>300</v>
      </c>
      <c r="K77" s="318" t="s">
        <v>235</v>
      </c>
      <c r="L77" s="320" t="s">
        <v>301</v>
      </c>
    </row>
    <row r="78" spans="1:12" x14ac:dyDescent="0.25">
      <c r="A78" s="10"/>
      <c r="B78" s="10"/>
      <c r="C78" s="5"/>
      <c r="D78" s="5"/>
      <c r="E78" s="17"/>
      <c r="F78" s="10"/>
      <c r="G78" s="10"/>
      <c r="H78" s="5"/>
      <c r="I78" s="5"/>
      <c r="J78" s="5"/>
      <c r="K78" s="5"/>
      <c r="L78" s="5"/>
    </row>
    <row r="79" spans="1:12" x14ac:dyDescent="0.25">
      <c r="A79" s="5"/>
      <c r="B79" s="26" t="s">
        <v>17</v>
      </c>
      <c r="C79" s="10"/>
      <c r="D79" s="26" t="s">
        <v>256</v>
      </c>
      <c r="E79" s="16"/>
      <c r="F79" s="5"/>
      <c r="G79" s="5"/>
      <c r="H79" s="5"/>
      <c r="I79" s="5"/>
      <c r="J79" s="5"/>
      <c r="K79" s="5"/>
      <c r="L79" s="5"/>
    </row>
    <row r="80" spans="1:12" x14ac:dyDescent="0.25">
      <c r="A80" s="5"/>
      <c r="B80" s="5"/>
      <c r="C80" s="5"/>
      <c r="D80" s="18">
        <v>0</v>
      </c>
      <c r="E80" s="16"/>
      <c r="F80" s="5"/>
      <c r="G80" s="5"/>
      <c r="H80" s="5"/>
      <c r="I80" s="5"/>
      <c r="J80" s="5"/>
      <c r="K80" s="5"/>
      <c r="L80" s="5"/>
    </row>
    <row r="81" spans="1:12" x14ac:dyDescent="0.25">
      <c r="A81" s="5"/>
      <c r="B81" s="5"/>
      <c r="C81" s="5"/>
      <c r="D81" s="18">
        <v>0</v>
      </c>
      <c r="E81" s="16"/>
      <c r="F81" s="5"/>
      <c r="G81" s="5"/>
      <c r="H81" s="5"/>
      <c r="I81" s="5"/>
      <c r="J81" s="5"/>
      <c r="K81" s="5"/>
      <c r="L81" s="5"/>
    </row>
    <row r="82" spans="1:12" x14ac:dyDescent="0.25">
      <c r="A82" s="5"/>
      <c r="B82" s="5"/>
      <c r="C82" s="5"/>
      <c r="D82" s="18">
        <v>0</v>
      </c>
      <c r="E82" s="16"/>
      <c r="F82" s="5"/>
      <c r="G82" s="5"/>
      <c r="H82" s="5"/>
      <c r="I82" s="5"/>
      <c r="J82" s="5"/>
      <c r="K82" s="5"/>
      <c r="L82" s="5"/>
    </row>
    <row r="83" spans="1:12" x14ac:dyDescent="0.25">
      <c r="A83" s="5"/>
      <c r="B83" s="5"/>
      <c r="C83" s="5"/>
      <c r="D83" s="18">
        <v>0</v>
      </c>
      <c r="E83" s="16"/>
      <c r="F83" s="5"/>
      <c r="G83" s="5"/>
      <c r="H83" s="5"/>
      <c r="I83" s="5"/>
      <c r="J83" s="5"/>
      <c r="K83" s="5"/>
      <c r="L83" s="5"/>
    </row>
    <row r="84" spans="1:12" x14ac:dyDescent="0.25">
      <c r="A84" s="5"/>
      <c r="B84" s="5"/>
      <c r="C84" s="5"/>
      <c r="D84" s="18"/>
      <c r="E84" s="16"/>
      <c r="F84" s="5"/>
      <c r="G84" s="5"/>
      <c r="H84" s="5"/>
      <c r="I84" s="5"/>
      <c r="J84" s="5"/>
      <c r="K84" s="5"/>
      <c r="L84" s="5"/>
    </row>
    <row r="85" spans="1:12" x14ac:dyDescent="0.25">
      <c r="A85" s="315">
        <v>23.4</v>
      </c>
      <c r="B85" s="420" t="s">
        <v>434</v>
      </c>
      <c r="C85" s="316"/>
      <c r="D85" s="316"/>
      <c r="E85" s="318" t="s">
        <v>296</v>
      </c>
      <c r="F85" s="318" t="s">
        <v>297</v>
      </c>
      <c r="G85" s="319" t="s">
        <v>298</v>
      </c>
      <c r="H85" s="318" t="s">
        <v>74</v>
      </c>
      <c r="I85" s="318" t="s">
        <v>299</v>
      </c>
      <c r="J85" s="318" t="s">
        <v>300</v>
      </c>
      <c r="K85" s="318" t="s">
        <v>235</v>
      </c>
      <c r="L85" s="320" t="s">
        <v>301</v>
      </c>
    </row>
    <row r="86" spans="1:12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</row>
    <row r="87" spans="1:12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</row>
    <row r="88" spans="1:12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</row>
    <row r="89" spans="1:12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</row>
    <row r="90" spans="1:12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1:12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</row>
    <row r="92" spans="1:12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</row>
    <row r="95" spans="1:12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</row>
    <row r="96" spans="1:12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</row>
    <row r="97" spans="1:12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</row>
    <row r="98" spans="1:12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1:12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</row>
    <row r="100" spans="1:12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</row>
    <row r="101" spans="1:12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</row>
    <row r="102" spans="1:12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</row>
    <row r="103" spans="1:12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</row>
    <row r="104" spans="1:12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</row>
    <row r="105" spans="1:12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</row>
    <row r="106" spans="1:12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</row>
    <row r="107" spans="1:12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</row>
    <row r="108" spans="1:12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1:12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</row>
    <row r="110" spans="1:12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</row>
    <row r="111" spans="1:12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</row>
    <row r="112" spans="1:12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</row>
    <row r="113" spans="1:12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</row>
    <row r="115" spans="1:12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</row>
    <row r="116" spans="1:12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</row>
    <row r="117" spans="1:12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</row>
    <row r="118" spans="1:12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</row>
    <row r="119" spans="1:12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</row>
    <row r="120" spans="1:12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</row>
    <row r="121" spans="1:12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</row>
    <row r="122" spans="1:12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</row>
    <row r="123" spans="1:12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</row>
    <row r="124" spans="1:12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</row>
    <row r="125" spans="1:12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</row>
    <row r="126" spans="1:12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</row>
    <row r="127" spans="1:12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</row>
    <row r="128" spans="1:12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</row>
    <row r="129" spans="1:12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</row>
    <row r="130" spans="1:12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</row>
    <row r="131" spans="1:12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</row>
    <row r="132" spans="1:12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</row>
    <row r="133" spans="1:12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</row>
    <row r="134" spans="1:12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</row>
    <row r="135" spans="1:12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</row>
    <row r="136" spans="1:12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</row>
    <row r="137" spans="1:12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</row>
    <row r="138" spans="1:12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</row>
    <row r="139" spans="1:12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</row>
    <row r="140" spans="1:12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</row>
    <row r="141" spans="1:12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</row>
    <row r="142" spans="1:12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7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1"/>
    <pageSetUpPr fitToPage="1"/>
  </sheetPr>
  <dimension ref="A1:M110"/>
  <sheetViews>
    <sheetView topLeftCell="A33" zoomScaleNormal="100" workbookViewId="0">
      <selection activeCell="B33" sqref="B33"/>
    </sheetView>
  </sheetViews>
  <sheetFormatPr defaultColWidth="9.140625" defaultRowHeight="13.5" x14ac:dyDescent="0.25"/>
  <cols>
    <col min="1" max="1" width="8.28515625" style="112" customWidth="1"/>
    <col min="2" max="2" width="43.85546875" style="112" bestFit="1" customWidth="1"/>
    <col min="3" max="3" width="2.85546875" style="112" customWidth="1"/>
    <col min="4" max="4" width="17.7109375" style="161" bestFit="1" customWidth="1"/>
    <col min="5" max="5" width="14.7109375" style="298" bestFit="1" customWidth="1"/>
    <col min="6" max="6" width="18" style="112" bestFit="1" customWidth="1"/>
    <col min="7" max="7" width="14.7109375" style="112" bestFit="1" customWidth="1"/>
    <col min="8" max="8" width="14.42578125" style="112" customWidth="1"/>
    <col min="9" max="9" width="9.140625" style="112"/>
    <col min="10" max="10" width="13.7109375" style="112" customWidth="1"/>
    <col min="11" max="11" width="13.5703125" style="112" customWidth="1"/>
    <col min="12" max="12" width="13.85546875" style="112" customWidth="1"/>
    <col min="13" max="16384" width="9.140625" style="112"/>
  </cols>
  <sheetData>
    <row r="1" spans="1:13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3" x14ac:dyDescent="0.25">
      <c r="A2" s="559" t="s">
        <v>522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SUM(J3:J10)</f>
        <v>22737.5</v>
      </c>
      <c r="K2" s="221"/>
      <c r="L2" s="234"/>
    </row>
    <row r="3" spans="1:13" ht="16.5" x14ac:dyDescent="0.3">
      <c r="A3" s="341" t="s">
        <v>627</v>
      </c>
      <c r="B3" s="223" t="s">
        <v>435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3" ht="16.5" x14ac:dyDescent="0.3">
      <c r="A4" s="341" t="s">
        <v>628</v>
      </c>
      <c r="B4" s="223" t="s">
        <v>436</v>
      </c>
      <c r="C4" s="224"/>
      <c r="D4" s="225"/>
      <c r="E4" s="224"/>
      <c r="F4" s="224"/>
      <c r="G4" s="224"/>
      <c r="H4" s="224"/>
      <c r="I4" s="224"/>
      <c r="J4" s="224">
        <f t="shared" ref="J4:J7" si="0">SUM(D4:H4)</f>
        <v>0</v>
      </c>
      <c r="K4" s="226"/>
      <c r="L4" s="235"/>
    </row>
    <row r="5" spans="1:13" ht="16.5" x14ac:dyDescent="0.3">
      <c r="A5" s="341" t="s">
        <v>629</v>
      </c>
      <c r="B5" s="223" t="s">
        <v>437</v>
      </c>
      <c r="C5" s="224"/>
      <c r="D5" s="225"/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3" ht="16.5" x14ac:dyDescent="0.3">
      <c r="A6" s="341" t="s">
        <v>666</v>
      </c>
      <c r="B6" s="223" t="s">
        <v>438</v>
      </c>
      <c r="C6" s="224"/>
      <c r="D6" s="225">
        <f>G56</f>
        <v>22737.5</v>
      </c>
      <c r="E6" s="224"/>
      <c r="F6" s="224"/>
      <c r="G6" s="224"/>
      <c r="H6" s="224"/>
      <c r="I6" s="224"/>
      <c r="J6" s="224">
        <f t="shared" si="0"/>
        <v>22737.5</v>
      </c>
      <c r="K6" s="226"/>
      <c r="L6" s="235"/>
    </row>
    <row r="7" spans="1:13" ht="16.5" x14ac:dyDescent="0.3">
      <c r="A7" s="341" t="s">
        <v>630</v>
      </c>
      <c r="B7" s="223" t="s">
        <v>439</v>
      </c>
      <c r="C7" s="262"/>
      <c r="D7" s="225" t="s">
        <v>758</v>
      </c>
      <c r="E7" s="262"/>
      <c r="F7" s="262"/>
      <c r="G7" s="262"/>
      <c r="H7" s="262"/>
      <c r="I7" s="262"/>
      <c r="J7" s="224">
        <f t="shared" si="0"/>
        <v>0</v>
      </c>
      <c r="K7" s="262"/>
      <c r="L7" s="265"/>
    </row>
    <row r="8" spans="1:13" ht="16.5" x14ac:dyDescent="0.3">
      <c r="A8" s="341" t="s">
        <v>631</v>
      </c>
      <c r="B8" s="223" t="s">
        <v>502</v>
      </c>
      <c r="C8" s="224"/>
      <c r="D8" s="225"/>
      <c r="E8" s="224"/>
      <c r="F8" s="224"/>
      <c r="G8" s="224"/>
      <c r="H8" s="224"/>
      <c r="I8" s="224"/>
      <c r="J8" s="224">
        <f t="shared" ref="J8:J9" si="1">SUM(D8:H8)</f>
        <v>0</v>
      </c>
      <c r="K8" s="226"/>
      <c r="L8" s="235"/>
    </row>
    <row r="9" spans="1:13" ht="16.5" x14ac:dyDescent="0.3">
      <c r="A9" s="341" t="s">
        <v>667</v>
      </c>
      <c r="B9" s="223" t="s">
        <v>441</v>
      </c>
      <c r="C9" s="224"/>
      <c r="D9" s="225" t="s">
        <v>758</v>
      </c>
      <c r="E9" s="224"/>
      <c r="F9" s="224"/>
      <c r="G9" s="224"/>
      <c r="H9" s="224"/>
      <c r="I9" s="224"/>
      <c r="J9" s="224">
        <f t="shared" si="1"/>
        <v>0</v>
      </c>
      <c r="K9" s="226"/>
      <c r="L9" s="235"/>
    </row>
    <row r="10" spans="1:13" ht="17.25" thickBot="1" x14ac:dyDescent="0.35">
      <c r="A10" s="342" t="s">
        <v>668</v>
      </c>
      <c r="B10" s="237" t="s">
        <v>480</v>
      </c>
      <c r="C10" s="238"/>
      <c r="D10" s="239"/>
      <c r="E10" s="238"/>
      <c r="F10" s="238"/>
      <c r="G10" s="238"/>
      <c r="H10" s="238"/>
      <c r="I10" s="238"/>
      <c r="J10" s="238">
        <f>SUM(D10:H10)</f>
        <v>0</v>
      </c>
      <c r="K10" s="240"/>
      <c r="L10" s="241"/>
    </row>
    <row r="11" spans="1:13" ht="16.5" x14ac:dyDescent="0.3">
      <c r="A11" s="88"/>
      <c r="B11" s="62"/>
      <c r="D11" s="112"/>
      <c r="E11" s="112"/>
    </row>
    <row r="12" spans="1:13" ht="38.25" customHeight="1" x14ac:dyDescent="0.25">
      <c r="A12" s="270" t="s">
        <v>16</v>
      </c>
      <c r="B12" s="218" t="s">
        <v>32</v>
      </c>
      <c r="C12" s="271"/>
      <c r="D12" s="219" t="s">
        <v>277</v>
      </c>
      <c r="E12" s="219" t="s">
        <v>337</v>
      </c>
      <c r="F12" s="219" t="s">
        <v>342</v>
      </c>
      <c r="G12" s="219" t="s">
        <v>298</v>
      </c>
      <c r="H12" s="219" t="s">
        <v>74</v>
      </c>
      <c r="I12" s="219" t="s">
        <v>299</v>
      </c>
      <c r="J12" s="219" t="s">
        <v>300</v>
      </c>
      <c r="K12" s="219" t="s">
        <v>318</v>
      </c>
      <c r="L12" s="220" t="s">
        <v>11</v>
      </c>
    </row>
    <row r="13" spans="1:13" ht="4.5" customHeight="1" x14ac:dyDescent="0.25">
      <c r="D13" s="112"/>
      <c r="E13" s="112"/>
    </row>
    <row r="14" spans="1:13" x14ac:dyDescent="0.25">
      <c r="A14" s="324">
        <v>26.05</v>
      </c>
      <c r="B14" s="420" t="s">
        <v>435</v>
      </c>
      <c r="C14" s="316"/>
      <c r="D14" s="316"/>
      <c r="E14" s="318" t="s">
        <v>296</v>
      </c>
      <c r="F14" s="318" t="s">
        <v>297</v>
      </c>
      <c r="G14" s="319" t="s">
        <v>298</v>
      </c>
      <c r="H14" s="318" t="s">
        <v>74</v>
      </c>
      <c r="I14" s="318" t="s">
        <v>299</v>
      </c>
      <c r="J14" s="318" t="s">
        <v>300</v>
      </c>
      <c r="K14" s="318" t="s">
        <v>235</v>
      </c>
      <c r="L14" s="320" t="s">
        <v>301</v>
      </c>
      <c r="M14" s="5"/>
    </row>
    <row r="15" spans="1:13" x14ac:dyDescent="0.25">
      <c r="A15" s="5"/>
      <c r="B15" s="5"/>
      <c r="C15" s="5"/>
      <c r="D15" s="19"/>
      <c r="E15" s="425"/>
      <c r="F15" s="5"/>
      <c r="G15" s="5"/>
      <c r="H15" s="5"/>
      <c r="I15" s="5"/>
      <c r="J15" s="5"/>
      <c r="K15" s="5"/>
      <c r="L15" s="5"/>
      <c r="M15" s="5"/>
    </row>
    <row r="16" spans="1:13" x14ac:dyDescent="0.25">
      <c r="A16" s="5"/>
      <c r="B16" s="5"/>
      <c r="C16" s="5"/>
      <c r="D16" s="19"/>
      <c r="E16" s="425"/>
      <c r="F16" s="5"/>
      <c r="G16" s="5"/>
      <c r="H16" s="5"/>
      <c r="I16" s="5"/>
      <c r="J16" s="5"/>
      <c r="K16" s="5"/>
      <c r="L16" s="5"/>
      <c r="M16" s="5"/>
    </row>
    <row r="17" spans="1:13" x14ac:dyDescent="0.25">
      <c r="A17" s="5"/>
      <c r="B17" s="5"/>
      <c r="C17" s="5"/>
      <c r="D17" s="19"/>
      <c r="E17" s="425"/>
      <c r="F17" s="5"/>
      <c r="G17" s="5"/>
      <c r="H17" s="5"/>
      <c r="I17" s="5"/>
      <c r="J17" s="5"/>
      <c r="K17" s="5"/>
      <c r="L17" s="5"/>
      <c r="M17" s="5"/>
    </row>
    <row r="18" spans="1:13" hidden="1" x14ac:dyDescent="0.25">
      <c r="A18" s="324">
        <v>26.07</v>
      </c>
      <c r="B18" s="420" t="s">
        <v>436</v>
      </c>
      <c r="C18" s="316"/>
      <c r="D18" s="316"/>
      <c r="E18" s="316"/>
      <c r="F18" s="316"/>
      <c r="G18" s="316"/>
      <c r="H18" s="316"/>
      <c r="I18" s="323"/>
      <c r="J18" s="323"/>
      <c r="K18" s="323"/>
      <c r="L18" s="323"/>
      <c r="M18" s="5"/>
    </row>
    <row r="19" spans="1:13" hidden="1" x14ac:dyDescent="0.25">
      <c r="A19" s="5"/>
      <c r="B19" s="5"/>
      <c r="C19" s="5"/>
      <c r="D19" s="19"/>
      <c r="E19" s="425"/>
      <c r="F19" s="5"/>
      <c r="G19" s="5"/>
      <c r="H19" s="5"/>
      <c r="I19" s="5"/>
      <c r="J19" s="5"/>
      <c r="K19" s="5"/>
      <c r="L19" s="5"/>
      <c r="M19" s="5"/>
    </row>
    <row r="20" spans="1:13" hidden="1" x14ac:dyDescent="0.25">
      <c r="A20" s="5"/>
      <c r="B20" s="5"/>
      <c r="C20" s="5"/>
      <c r="D20" s="19"/>
      <c r="E20" s="425"/>
      <c r="F20" s="5"/>
      <c r="G20" s="5"/>
      <c r="H20" s="5"/>
      <c r="I20" s="5"/>
      <c r="J20" s="5"/>
      <c r="K20" s="5"/>
      <c r="L20" s="5"/>
      <c r="M20" s="5"/>
    </row>
    <row r="21" spans="1:13" hidden="1" x14ac:dyDescent="0.25">
      <c r="A21" s="5"/>
      <c r="B21" s="5"/>
      <c r="C21" s="5"/>
      <c r="D21" s="19"/>
      <c r="E21" s="425"/>
      <c r="F21" s="5"/>
      <c r="G21" s="5"/>
      <c r="H21" s="5"/>
      <c r="I21" s="5"/>
      <c r="J21" s="5"/>
      <c r="K21" s="5"/>
      <c r="L21" s="5"/>
      <c r="M21" s="5"/>
    </row>
    <row r="22" spans="1:13" x14ac:dyDescent="0.25">
      <c r="A22" s="324">
        <v>26.41</v>
      </c>
      <c r="B22" s="420" t="s">
        <v>437</v>
      </c>
      <c r="C22" s="316"/>
      <c r="D22" s="316"/>
      <c r="E22" s="318" t="s">
        <v>296</v>
      </c>
      <c r="F22" s="318" t="s">
        <v>297</v>
      </c>
      <c r="G22" s="319" t="s">
        <v>298</v>
      </c>
      <c r="H22" s="318" t="s">
        <v>74</v>
      </c>
      <c r="I22" s="318" t="s">
        <v>299</v>
      </c>
      <c r="J22" s="318" t="s">
        <v>300</v>
      </c>
      <c r="K22" s="318" t="s">
        <v>235</v>
      </c>
      <c r="L22" s="320" t="s">
        <v>301</v>
      </c>
      <c r="M22" s="5"/>
    </row>
    <row r="23" spans="1:13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5"/>
      <c r="L23" s="5"/>
      <c r="M23" s="5"/>
    </row>
    <row r="24" spans="1:13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5"/>
      <c r="L24" s="5"/>
      <c r="M24" s="5"/>
    </row>
    <row r="25" spans="1:13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5"/>
      <c r="L25" s="5"/>
      <c r="M25" s="5"/>
    </row>
    <row r="26" spans="1:13" ht="12.75" customHeight="1" x14ac:dyDescent="0.25">
      <c r="A26" s="324">
        <v>26.51</v>
      </c>
      <c r="B26" s="420" t="s">
        <v>438</v>
      </c>
      <c r="C26" s="316"/>
      <c r="D26" s="316"/>
      <c r="E26" s="318" t="s">
        <v>296</v>
      </c>
      <c r="F26" s="318" t="s">
        <v>297</v>
      </c>
      <c r="G26" s="319" t="s">
        <v>298</v>
      </c>
      <c r="H26" s="318" t="s">
        <v>74</v>
      </c>
      <c r="I26" s="318" t="s">
        <v>299</v>
      </c>
      <c r="J26" s="318" t="s">
        <v>300</v>
      </c>
      <c r="K26" s="318" t="s">
        <v>235</v>
      </c>
      <c r="L26" s="320" t="s">
        <v>301</v>
      </c>
      <c r="M26" s="5"/>
    </row>
    <row r="27" spans="1:13" ht="12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t="12.75" customHeight="1" x14ac:dyDescent="0.25">
      <c r="A28" s="5"/>
      <c r="B28" s="56" t="s">
        <v>276</v>
      </c>
      <c r="C28" s="5"/>
      <c r="D28" s="5"/>
      <c r="E28" s="5"/>
      <c r="F28" s="5"/>
      <c r="G28" s="5"/>
      <c r="H28" s="19"/>
      <c r="I28" s="5"/>
      <c r="J28" s="5"/>
      <c r="K28" s="5"/>
      <c r="L28" s="5"/>
      <c r="M28" s="5"/>
    </row>
    <row r="29" spans="1:13" ht="12.75" customHeight="1" x14ac:dyDescent="0.25">
      <c r="A29" s="5"/>
      <c r="B29" s="27" t="s">
        <v>189</v>
      </c>
      <c r="C29" s="5"/>
      <c r="D29" s="19" t="s">
        <v>277</v>
      </c>
      <c r="E29" s="19" t="s">
        <v>74</v>
      </c>
      <c r="F29" s="19" t="s">
        <v>223</v>
      </c>
      <c r="G29" s="19" t="s">
        <v>235</v>
      </c>
      <c r="H29" s="5"/>
      <c r="I29" s="5"/>
      <c r="J29" s="5"/>
      <c r="K29" s="5"/>
      <c r="L29" s="5"/>
      <c r="M29" s="5"/>
    </row>
    <row r="30" spans="1:13" ht="12.75" customHeight="1" x14ac:dyDescent="0.25">
      <c r="A30" s="5"/>
      <c r="B30" s="316" t="s">
        <v>490</v>
      </c>
      <c r="C30" s="323"/>
      <c r="D30" s="376"/>
      <c r="E30" s="376"/>
      <c r="F30" s="379"/>
      <c r="G30" s="379"/>
      <c r="H30" s="323"/>
      <c r="I30" s="323"/>
      <c r="J30" s="5"/>
      <c r="K30" s="5"/>
      <c r="L30" s="5"/>
      <c r="M30" s="5"/>
    </row>
    <row r="31" spans="1:13" ht="12.75" customHeight="1" x14ac:dyDescent="0.25">
      <c r="A31" s="5"/>
      <c r="B31" s="371" t="s">
        <v>261</v>
      </c>
      <c r="C31" s="5"/>
      <c r="D31" s="19" t="s">
        <v>232</v>
      </c>
      <c r="E31" s="19">
        <v>2</v>
      </c>
      <c r="F31" s="425">
        <v>3000</v>
      </c>
      <c r="G31" s="425">
        <f>E31*F31</f>
        <v>6000</v>
      </c>
      <c r="H31" s="5"/>
      <c r="I31" s="5"/>
      <c r="J31" s="5"/>
      <c r="K31" s="5"/>
      <c r="L31" s="5"/>
      <c r="M31" s="5"/>
    </row>
    <row r="32" spans="1:13" ht="12.75" customHeight="1" x14ac:dyDescent="0.25">
      <c r="A32" s="5"/>
      <c r="B32" s="371" t="s">
        <v>777</v>
      </c>
      <c r="C32" s="5"/>
      <c r="D32" s="19" t="s">
        <v>233</v>
      </c>
      <c r="E32" s="19">
        <v>1</v>
      </c>
      <c r="F32" s="425">
        <v>500</v>
      </c>
      <c r="G32" s="425">
        <f>E32*F32</f>
        <v>500</v>
      </c>
      <c r="H32" s="5"/>
      <c r="I32" s="5"/>
      <c r="J32" s="5"/>
      <c r="K32" s="5"/>
      <c r="L32" s="5"/>
      <c r="M32" s="5"/>
    </row>
    <row r="33" spans="1:13" x14ac:dyDescent="0.25">
      <c r="A33" s="5"/>
      <c r="B33" s="371" t="s">
        <v>262</v>
      </c>
      <c r="C33" s="5"/>
      <c r="D33" s="19" t="s">
        <v>232</v>
      </c>
      <c r="E33" s="19">
        <v>1</v>
      </c>
      <c r="F33" s="425">
        <v>2000</v>
      </c>
      <c r="G33" s="425">
        <f t="shared" ref="G33:G41" si="2">E33*F33</f>
        <v>2000</v>
      </c>
      <c r="H33" s="5"/>
      <c r="I33" s="5"/>
      <c r="J33" s="5"/>
      <c r="K33" s="5"/>
      <c r="L33" s="5"/>
      <c r="M33" s="5"/>
    </row>
    <row r="34" spans="1:13" x14ac:dyDescent="0.25">
      <c r="A34" s="5"/>
      <c r="B34" s="371" t="s">
        <v>286</v>
      </c>
      <c r="C34" s="5"/>
      <c r="D34" s="19" t="s">
        <v>778</v>
      </c>
      <c r="E34" s="19">
        <v>1</v>
      </c>
      <c r="F34" s="425">
        <v>1000</v>
      </c>
      <c r="G34" s="425">
        <f t="shared" si="2"/>
        <v>1000</v>
      </c>
      <c r="H34" s="5"/>
      <c r="I34" s="5"/>
      <c r="J34" s="5"/>
      <c r="K34" s="5"/>
      <c r="L34" s="5"/>
      <c r="M34" s="5"/>
    </row>
    <row r="35" spans="1:13" x14ac:dyDescent="0.25">
      <c r="A35" s="5"/>
      <c r="B35" s="371" t="s">
        <v>285</v>
      </c>
      <c r="C35" s="5"/>
      <c r="D35" s="19" t="s">
        <v>232</v>
      </c>
      <c r="E35" s="19">
        <v>1</v>
      </c>
      <c r="F35" s="425">
        <v>3500</v>
      </c>
      <c r="G35" s="425">
        <f t="shared" si="2"/>
        <v>3500</v>
      </c>
      <c r="H35" s="5"/>
      <c r="I35" s="5"/>
      <c r="J35" s="5"/>
      <c r="K35" s="5"/>
      <c r="L35" s="5"/>
      <c r="M35" s="5"/>
    </row>
    <row r="36" spans="1:13" x14ac:dyDescent="0.25">
      <c r="A36" s="5"/>
      <c r="B36" s="371" t="s">
        <v>263</v>
      </c>
      <c r="C36" s="5"/>
      <c r="D36" s="19" t="s">
        <v>234</v>
      </c>
      <c r="E36" s="19">
        <v>0</v>
      </c>
      <c r="F36" s="425">
        <v>750</v>
      </c>
      <c r="G36" s="425">
        <f t="shared" si="2"/>
        <v>0</v>
      </c>
      <c r="H36" s="5"/>
      <c r="I36" s="5"/>
      <c r="J36" s="5"/>
      <c r="K36" s="5"/>
      <c r="L36" s="5"/>
      <c r="M36" s="5"/>
    </row>
    <row r="37" spans="1:13" x14ac:dyDescent="0.25">
      <c r="A37" s="5"/>
      <c r="B37" s="371" t="s">
        <v>264</v>
      </c>
      <c r="C37" s="5"/>
      <c r="D37" s="19" t="s">
        <v>233</v>
      </c>
      <c r="E37" s="19">
        <v>2</v>
      </c>
      <c r="F37" s="425">
        <v>750</v>
      </c>
      <c r="G37" s="425">
        <f t="shared" si="2"/>
        <v>1500</v>
      </c>
      <c r="H37" s="5"/>
      <c r="I37" s="5"/>
      <c r="J37" s="5"/>
      <c r="K37" s="5"/>
      <c r="L37" s="5"/>
      <c r="M37" s="5"/>
    </row>
    <row r="38" spans="1:13" x14ac:dyDescent="0.25">
      <c r="A38" s="5"/>
      <c r="B38" s="371" t="s">
        <v>265</v>
      </c>
      <c r="C38" s="5"/>
      <c r="D38" s="19" t="s">
        <v>232</v>
      </c>
      <c r="E38" s="19">
        <v>0</v>
      </c>
      <c r="F38" s="425">
        <v>50</v>
      </c>
      <c r="G38" s="425">
        <f t="shared" si="2"/>
        <v>0</v>
      </c>
      <c r="H38" s="5"/>
      <c r="I38" s="5"/>
      <c r="J38" s="5"/>
      <c r="K38" s="5"/>
      <c r="L38" s="5"/>
      <c r="M38" s="5"/>
    </row>
    <row r="39" spans="1:13" x14ac:dyDescent="0.25">
      <c r="A39" s="5"/>
      <c r="B39" s="371" t="s">
        <v>266</v>
      </c>
      <c r="C39" s="5"/>
      <c r="D39" s="19" t="s">
        <v>234</v>
      </c>
      <c r="E39" s="19">
        <v>0</v>
      </c>
      <c r="F39" s="425">
        <v>250</v>
      </c>
      <c r="G39" s="425">
        <f t="shared" si="2"/>
        <v>0</v>
      </c>
      <c r="H39" s="5"/>
      <c r="I39" s="5"/>
      <c r="J39" s="5"/>
      <c r="K39" s="5"/>
      <c r="L39" s="5"/>
      <c r="M39" s="5"/>
    </row>
    <row r="40" spans="1:13" x14ac:dyDescent="0.25">
      <c r="A40" s="5"/>
      <c r="B40" s="371" t="s">
        <v>267</v>
      </c>
      <c r="C40" s="5"/>
      <c r="D40" s="19" t="s">
        <v>233</v>
      </c>
      <c r="E40" s="19">
        <v>1</v>
      </c>
      <c r="F40" s="425">
        <v>500</v>
      </c>
      <c r="G40" s="425">
        <f t="shared" si="2"/>
        <v>500</v>
      </c>
      <c r="H40" s="5"/>
      <c r="I40" s="5"/>
      <c r="J40" s="5"/>
      <c r="K40" s="5"/>
      <c r="L40" s="5"/>
      <c r="M40" s="5"/>
    </row>
    <row r="41" spans="1:13" x14ac:dyDescent="0.25">
      <c r="A41" s="5"/>
      <c r="B41" s="371" t="s">
        <v>268</v>
      </c>
      <c r="C41" s="5"/>
      <c r="D41" s="19" t="s">
        <v>210</v>
      </c>
      <c r="E41" s="19">
        <v>5</v>
      </c>
      <c r="F41" s="425">
        <v>200</v>
      </c>
      <c r="G41" s="425">
        <f t="shared" si="2"/>
        <v>1000</v>
      </c>
      <c r="H41" s="5"/>
      <c r="I41" s="5"/>
      <c r="J41" s="5"/>
      <c r="K41" s="5"/>
      <c r="L41" s="5"/>
      <c r="M41" s="5"/>
    </row>
    <row r="42" spans="1:13" x14ac:dyDescent="0.25">
      <c r="A42" s="5"/>
      <c r="B42" s="5"/>
      <c r="C42" s="5"/>
      <c r="D42" s="19"/>
      <c r="E42" s="19"/>
      <c r="F42" s="425"/>
      <c r="G42" s="425"/>
      <c r="H42" s="5"/>
      <c r="I42" s="5"/>
      <c r="J42" s="5"/>
      <c r="K42" s="5"/>
      <c r="L42" s="5"/>
      <c r="M42" s="5"/>
    </row>
    <row r="43" spans="1:13" x14ac:dyDescent="0.25">
      <c r="A43" s="5"/>
      <c r="B43" s="316" t="s">
        <v>491</v>
      </c>
      <c r="C43" s="323"/>
      <c r="D43" s="376"/>
      <c r="E43" s="376"/>
      <c r="F43" s="426"/>
      <c r="G43" s="426"/>
      <c r="H43" s="323"/>
      <c r="I43" s="323"/>
      <c r="J43" s="5"/>
      <c r="K43" s="5"/>
      <c r="L43" s="5"/>
      <c r="M43" s="5"/>
    </row>
    <row r="44" spans="1:13" x14ac:dyDescent="0.25">
      <c r="A44" s="5"/>
      <c r="B44" s="371" t="s">
        <v>270</v>
      </c>
      <c r="C44" s="5"/>
      <c r="D44" s="19" t="s">
        <v>233</v>
      </c>
      <c r="E44" s="19">
        <v>1</v>
      </c>
      <c r="F44" s="425">
        <v>500</v>
      </c>
      <c r="G44" s="425">
        <f t="shared" ref="G44:G46" si="3">E44*F44</f>
        <v>500</v>
      </c>
      <c r="H44" s="5"/>
      <c r="I44" s="425"/>
      <c r="J44" s="5"/>
      <c r="K44" s="5"/>
      <c r="L44" s="5"/>
      <c r="M44" s="5"/>
    </row>
    <row r="45" spans="1:13" x14ac:dyDescent="0.25">
      <c r="A45" s="5"/>
      <c r="B45" s="371" t="s">
        <v>269</v>
      </c>
      <c r="C45" s="5"/>
      <c r="D45" s="19" t="s">
        <v>234</v>
      </c>
      <c r="E45" s="19">
        <v>0</v>
      </c>
      <c r="F45" s="425">
        <v>500</v>
      </c>
      <c r="G45" s="425">
        <f t="shared" si="3"/>
        <v>0</v>
      </c>
      <c r="H45" s="5"/>
      <c r="I45" s="425"/>
      <c r="J45" s="5"/>
      <c r="K45" s="5"/>
      <c r="L45" s="5"/>
      <c r="M45" s="5"/>
    </row>
    <row r="46" spans="1:13" x14ac:dyDescent="0.25">
      <c r="A46" s="5"/>
      <c r="B46" s="371" t="s">
        <v>271</v>
      </c>
      <c r="C46" s="5"/>
      <c r="D46" s="19" t="s">
        <v>234</v>
      </c>
      <c r="E46" s="19">
        <v>0</v>
      </c>
      <c r="F46" s="425">
        <v>500</v>
      </c>
      <c r="G46" s="425">
        <f t="shared" si="3"/>
        <v>0</v>
      </c>
      <c r="H46" s="5"/>
      <c r="I46" s="425"/>
      <c r="J46" s="5"/>
      <c r="K46" s="5"/>
      <c r="L46" s="5"/>
      <c r="M46" s="5"/>
    </row>
    <row r="47" spans="1:13" x14ac:dyDescent="0.25">
      <c r="A47" s="5"/>
      <c r="B47" s="5"/>
      <c r="C47" s="5"/>
      <c r="D47" s="19"/>
      <c r="E47" s="19"/>
      <c r="F47" s="425"/>
      <c r="G47" s="425"/>
      <c r="H47" s="5"/>
      <c r="I47" s="5"/>
      <c r="J47" s="5"/>
      <c r="K47" s="5"/>
      <c r="L47" s="5"/>
      <c r="M47" s="5"/>
    </row>
    <row r="48" spans="1:13" x14ac:dyDescent="0.25">
      <c r="A48" s="5"/>
      <c r="B48" s="316" t="s">
        <v>73</v>
      </c>
      <c r="C48" s="323"/>
      <c r="D48" s="376"/>
      <c r="E48" s="376"/>
      <c r="F48" s="426"/>
      <c r="G48" s="426"/>
      <c r="H48" s="323"/>
      <c r="I48" s="323"/>
      <c r="J48" s="5"/>
      <c r="K48" s="5"/>
      <c r="L48" s="5"/>
      <c r="M48" s="5"/>
    </row>
    <row r="49" spans="1:13" x14ac:dyDescent="0.25">
      <c r="A49" s="5"/>
      <c r="B49" s="371" t="s">
        <v>272</v>
      </c>
      <c r="C49" s="5"/>
      <c r="D49" s="19" t="s">
        <v>233</v>
      </c>
      <c r="E49" s="19">
        <v>1</v>
      </c>
      <c r="F49" s="425">
        <v>1500</v>
      </c>
      <c r="G49" s="425">
        <f t="shared" ref="G49:G53" si="4">E49*F49</f>
        <v>1500</v>
      </c>
      <c r="H49" s="5"/>
      <c r="I49" s="5"/>
      <c r="J49" s="5"/>
      <c r="K49" s="5"/>
      <c r="L49" s="5"/>
      <c r="M49" s="5"/>
    </row>
    <row r="50" spans="1:13" x14ac:dyDescent="0.25">
      <c r="A50" s="5"/>
      <c r="B50" s="371" t="s">
        <v>273</v>
      </c>
      <c r="C50" s="5"/>
      <c r="D50" s="19" t="s">
        <v>233</v>
      </c>
      <c r="E50" s="19">
        <v>4</v>
      </c>
      <c r="F50" s="425">
        <v>500</v>
      </c>
      <c r="G50" s="425">
        <f t="shared" si="4"/>
        <v>2000</v>
      </c>
      <c r="H50" s="5"/>
      <c r="I50" s="5"/>
      <c r="J50" s="5"/>
      <c r="K50" s="5"/>
      <c r="L50" s="5"/>
      <c r="M50" s="5"/>
    </row>
    <row r="51" spans="1:13" x14ac:dyDescent="0.25">
      <c r="A51" s="5"/>
      <c r="B51" s="371" t="s">
        <v>274</v>
      </c>
      <c r="C51" s="5"/>
      <c r="D51" s="19" t="s">
        <v>233</v>
      </c>
      <c r="E51" s="19">
        <v>1</v>
      </c>
      <c r="F51" s="425">
        <v>500</v>
      </c>
      <c r="G51" s="425">
        <f t="shared" si="4"/>
        <v>500</v>
      </c>
      <c r="H51" s="5"/>
      <c r="I51" s="5"/>
      <c r="J51" s="5"/>
      <c r="K51" s="5"/>
      <c r="L51" s="5"/>
      <c r="M51" s="5"/>
    </row>
    <row r="52" spans="1:13" x14ac:dyDescent="0.25">
      <c r="A52" s="5"/>
      <c r="B52" s="371" t="s">
        <v>274</v>
      </c>
      <c r="C52" s="5"/>
      <c r="D52" s="19" t="s">
        <v>234</v>
      </c>
      <c r="E52" s="19">
        <v>1</v>
      </c>
      <c r="F52" s="425">
        <v>750</v>
      </c>
      <c r="G52" s="425">
        <f t="shared" si="4"/>
        <v>750</v>
      </c>
      <c r="H52" s="5"/>
      <c r="I52" s="5"/>
      <c r="J52" s="5"/>
      <c r="K52" s="5"/>
      <c r="L52" s="5"/>
      <c r="M52" s="5"/>
    </row>
    <row r="53" spans="1:13" x14ac:dyDescent="0.25">
      <c r="A53" s="5"/>
      <c r="B53" s="427" t="s">
        <v>275</v>
      </c>
      <c r="C53" s="280"/>
      <c r="D53" s="405" t="s">
        <v>233</v>
      </c>
      <c r="E53" s="405">
        <v>0</v>
      </c>
      <c r="F53" s="428">
        <v>75</v>
      </c>
      <c r="G53" s="428">
        <f t="shared" si="4"/>
        <v>0</v>
      </c>
      <c r="H53" s="280"/>
      <c r="I53" s="280"/>
      <c r="J53" s="5"/>
      <c r="K53" s="5"/>
      <c r="L53" s="5"/>
      <c r="M53" s="5"/>
    </row>
    <row r="54" spans="1:13" x14ac:dyDescent="0.25">
      <c r="A54" s="5"/>
      <c r="B54" s="5"/>
      <c r="C54" s="5"/>
      <c r="D54" s="19"/>
      <c r="E54" s="19"/>
      <c r="F54" s="5" t="s">
        <v>235</v>
      </c>
      <c r="G54" s="425">
        <f>SUM(G31:G53)</f>
        <v>21250</v>
      </c>
      <c r="H54" s="24"/>
      <c r="I54" s="24"/>
      <c r="J54" s="5"/>
      <c r="K54" s="5"/>
      <c r="L54" s="5"/>
      <c r="M54" s="5"/>
    </row>
    <row r="55" spans="1:13" x14ac:dyDescent="0.25">
      <c r="A55" s="5"/>
      <c r="B55" s="5"/>
      <c r="C55" s="5"/>
      <c r="D55" s="19"/>
      <c r="E55" s="19"/>
      <c r="F55" s="280" t="s">
        <v>236</v>
      </c>
      <c r="G55" s="411">
        <f>G54*0.07</f>
        <v>1487.5000000000002</v>
      </c>
      <c r="H55" s="411"/>
      <c r="I55" s="411"/>
      <c r="J55" s="5"/>
      <c r="K55" s="5"/>
      <c r="L55" s="5"/>
      <c r="M55" s="5"/>
    </row>
    <row r="56" spans="1:13" x14ac:dyDescent="0.25">
      <c r="A56" s="5"/>
      <c r="B56" s="5"/>
      <c r="C56" s="5"/>
      <c r="D56" s="19"/>
      <c r="E56" s="34" t="s">
        <v>237</v>
      </c>
      <c r="F56" s="5"/>
      <c r="G56" s="24">
        <f>SUM(G54:G55)</f>
        <v>22737.5</v>
      </c>
      <c r="H56" s="24"/>
      <c r="I56" s="24"/>
      <c r="J56" s="5"/>
      <c r="K56" s="5"/>
      <c r="L56" s="5"/>
      <c r="M56" s="5"/>
    </row>
    <row r="57" spans="1:1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</row>
    <row r="58" spans="1:13" x14ac:dyDescent="0.25">
      <c r="A58" s="324">
        <v>26.57</v>
      </c>
      <c r="B58" s="316" t="s">
        <v>497</v>
      </c>
      <c r="C58" s="316"/>
      <c r="D58" s="316"/>
      <c r="E58" s="318" t="s">
        <v>296</v>
      </c>
      <c r="F58" s="318" t="s">
        <v>297</v>
      </c>
      <c r="G58" s="319" t="s">
        <v>298</v>
      </c>
      <c r="H58" s="318" t="s">
        <v>74</v>
      </c>
      <c r="I58" s="318" t="s">
        <v>299</v>
      </c>
      <c r="J58" s="318" t="s">
        <v>300</v>
      </c>
      <c r="K58" s="318" t="s">
        <v>235</v>
      </c>
      <c r="L58" s="320" t="s">
        <v>301</v>
      </c>
      <c r="M58" s="5"/>
    </row>
    <row r="59" spans="1:13" x14ac:dyDescent="0.25">
      <c r="A59" s="5"/>
      <c r="B59" s="5"/>
      <c r="C59" s="5"/>
      <c r="D59" s="19"/>
      <c r="E59" s="429"/>
      <c r="F59" s="24"/>
      <c r="G59" s="24"/>
      <c r="H59" s="5"/>
      <c r="I59" s="5"/>
      <c r="J59" s="5"/>
      <c r="K59" s="5"/>
      <c r="L59" s="5"/>
      <c r="M59" s="5"/>
    </row>
    <row r="60" spans="1:13" x14ac:dyDescent="0.25">
      <c r="A60" s="5"/>
      <c r="B60" s="5"/>
      <c r="C60" s="5"/>
      <c r="D60" s="19"/>
      <c r="E60" s="429"/>
      <c r="F60" s="24"/>
      <c r="G60" s="24"/>
      <c r="H60" s="5"/>
      <c r="I60" s="5"/>
      <c r="J60" s="5"/>
      <c r="K60" s="5"/>
      <c r="L60" s="5"/>
      <c r="M60" s="5"/>
    </row>
    <row r="61" spans="1:13" x14ac:dyDescent="0.25">
      <c r="A61" s="5"/>
      <c r="B61" s="5"/>
      <c r="C61" s="5"/>
      <c r="D61" s="19"/>
      <c r="E61" s="430"/>
      <c r="F61" s="24"/>
      <c r="G61" s="24"/>
      <c r="H61" s="5"/>
      <c r="I61" s="5"/>
      <c r="J61" s="5"/>
      <c r="K61" s="5"/>
      <c r="L61" s="5"/>
      <c r="M61" s="5"/>
    </row>
    <row r="62" spans="1:13" ht="38.25" customHeight="1" x14ac:dyDescent="0.25">
      <c r="A62" s="254" t="s">
        <v>16</v>
      </c>
      <c r="B62" s="255" t="s">
        <v>440</v>
      </c>
      <c r="C62" s="256"/>
      <c r="D62" s="257" t="s">
        <v>277</v>
      </c>
      <c r="E62" s="257" t="s">
        <v>337</v>
      </c>
      <c r="F62" s="257" t="s">
        <v>342</v>
      </c>
      <c r="G62" s="257" t="s">
        <v>298</v>
      </c>
      <c r="H62" s="257" t="s">
        <v>74</v>
      </c>
      <c r="I62" s="257" t="s">
        <v>299</v>
      </c>
      <c r="J62" s="257" t="s">
        <v>300</v>
      </c>
      <c r="K62" s="257" t="s">
        <v>318</v>
      </c>
      <c r="L62" s="258" t="s">
        <v>11</v>
      </c>
      <c r="M62" s="5"/>
    </row>
    <row r="63" spans="1:13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</row>
    <row r="64" spans="1:13" x14ac:dyDescent="0.25">
      <c r="A64" s="315">
        <v>27.41</v>
      </c>
      <c r="B64" s="420" t="s">
        <v>502</v>
      </c>
      <c r="C64" s="316"/>
      <c r="D64" s="316"/>
      <c r="E64" s="318" t="s">
        <v>296</v>
      </c>
      <c r="F64" s="318" t="s">
        <v>297</v>
      </c>
      <c r="G64" s="319" t="s">
        <v>298</v>
      </c>
      <c r="H64" s="318" t="s">
        <v>74</v>
      </c>
      <c r="I64" s="318" t="s">
        <v>299</v>
      </c>
      <c r="J64" s="318" t="s">
        <v>300</v>
      </c>
      <c r="K64" s="318" t="s">
        <v>235</v>
      </c>
      <c r="L64" s="320" t="s">
        <v>301</v>
      </c>
      <c r="M64" s="5"/>
    </row>
    <row r="65" spans="1:13" x14ac:dyDescent="0.25">
      <c r="A65" s="5"/>
      <c r="B65" s="9"/>
      <c r="C65" s="5"/>
      <c r="D65" s="19"/>
      <c r="E65" s="54"/>
      <c r="F65" s="19"/>
      <c r="G65" s="5"/>
      <c r="H65" s="5"/>
      <c r="I65" s="5"/>
      <c r="J65" s="5"/>
      <c r="K65" s="5"/>
      <c r="L65" s="5"/>
      <c r="M65" s="5"/>
    </row>
    <row r="66" spans="1:13" x14ac:dyDescent="0.25">
      <c r="A66" s="5"/>
      <c r="B66" s="9"/>
      <c r="C66" s="5"/>
      <c r="D66" s="19"/>
      <c r="E66" s="21"/>
      <c r="F66" s="24"/>
      <c r="G66" s="24"/>
      <c r="H66" s="5"/>
      <c r="I66" s="5"/>
      <c r="J66" s="5"/>
      <c r="K66" s="5"/>
      <c r="L66" s="5"/>
      <c r="M66" s="5"/>
    </row>
    <row r="67" spans="1:13" x14ac:dyDescent="0.25">
      <c r="A67" s="5"/>
      <c r="B67" s="9"/>
      <c r="C67" s="5"/>
      <c r="D67" s="19"/>
      <c r="E67" s="21"/>
      <c r="F67" s="24"/>
      <c r="G67" s="24"/>
      <c r="H67" s="5"/>
      <c r="I67" s="5"/>
      <c r="J67" s="5"/>
      <c r="K67" s="5"/>
      <c r="L67" s="5"/>
      <c r="M67" s="5"/>
    </row>
    <row r="68" spans="1:13" x14ac:dyDescent="0.25">
      <c r="A68" s="315">
        <v>27.512</v>
      </c>
      <c r="B68" s="420" t="s">
        <v>441</v>
      </c>
      <c r="C68" s="316"/>
      <c r="D68" s="316"/>
      <c r="E68" s="318" t="s">
        <v>296</v>
      </c>
      <c r="F68" s="318" t="s">
        <v>297</v>
      </c>
      <c r="G68" s="319" t="s">
        <v>298</v>
      </c>
      <c r="H68" s="318" t="s">
        <v>74</v>
      </c>
      <c r="I68" s="318" t="s">
        <v>299</v>
      </c>
      <c r="J68" s="318" t="s">
        <v>300</v>
      </c>
      <c r="K68" s="318" t="s">
        <v>235</v>
      </c>
      <c r="L68" s="320" t="s">
        <v>301</v>
      </c>
      <c r="M68" s="5"/>
    </row>
    <row r="69" spans="1:13" x14ac:dyDescent="0.25">
      <c r="A69" s="5"/>
      <c r="B69" s="5"/>
      <c r="C69" s="5"/>
      <c r="D69" s="19"/>
      <c r="E69" s="21"/>
      <c r="F69" s="5"/>
      <c r="G69" s="5"/>
      <c r="H69" s="5"/>
      <c r="I69" s="5"/>
      <c r="J69" s="5"/>
      <c r="K69" s="5"/>
      <c r="L69" s="5"/>
      <c r="M69" s="5"/>
    </row>
    <row r="70" spans="1:13" x14ac:dyDescent="0.25">
      <c r="A70" s="563"/>
      <c r="B70" s="563"/>
      <c r="C70" s="5"/>
      <c r="D70" s="19"/>
      <c r="E70" s="21"/>
      <c r="F70" s="5"/>
      <c r="G70" s="5"/>
      <c r="H70" s="5"/>
      <c r="I70" s="5"/>
      <c r="J70" s="5"/>
      <c r="K70" s="5"/>
      <c r="L70" s="5"/>
      <c r="M70" s="5"/>
    </row>
    <row r="71" spans="1:13" x14ac:dyDescent="0.25">
      <c r="A71" s="5"/>
      <c r="B71" s="5"/>
      <c r="C71" s="5"/>
      <c r="D71" s="19"/>
      <c r="E71" s="54"/>
      <c r="F71" s="5"/>
      <c r="G71" s="5"/>
      <c r="H71" s="5"/>
      <c r="I71" s="5"/>
      <c r="J71" s="5"/>
      <c r="K71" s="5"/>
      <c r="L71" s="5"/>
      <c r="M71" s="5"/>
    </row>
    <row r="72" spans="1:13" ht="38.25" customHeight="1" x14ac:dyDescent="0.25">
      <c r="A72" s="254" t="s">
        <v>16</v>
      </c>
      <c r="B72" s="255" t="s">
        <v>442</v>
      </c>
      <c r="C72" s="256"/>
      <c r="D72" s="257" t="s">
        <v>277</v>
      </c>
      <c r="E72" s="257" t="s">
        <v>337</v>
      </c>
      <c r="F72" s="257" t="s">
        <v>342</v>
      </c>
      <c r="G72" s="257" t="s">
        <v>298</v>
      </c>
      <c r="H72" s="257" t="s">
        <v>74</v>
      </c>
      <c r="I72" s="257" t="s">
        <v>299</v>
      </c>
      <c r="J72" s="257" t="s">
        <v>300</v>
      </c>
      <c r="K72" s="257" t="s">
        <v>318</v>
      </c>
      <c r="L72" s="258" t="s">
        <v>11</v>
      </c>
      <c r="M72" s="5"/>
    </row>
    <row r="73" spans="1:13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x14ac:dyDescent="0.25">
      <c r="A74" s="324">
        <v>28.05</v>
      </c>
      <c r="B74" s="420" t="s">
        <v>480</v>
      </c>
      <c r="C74" s="316"/>
      <c r="D74" s="316"/>
      <c r="E74" s="318" t="s">
        <v>296</v>
      </c>
      <c r="F74" s="318" t="s">
        <v>297</v>
      </c>
      <c r="G74" s="319" t="s">
        <v>298</v>
      </c>
      <c r="H74" s="318" t="s">
        <v>74</v>
      </c>
      <c r="I74" s="318" t="s">
        <v>299</v>
      </c>
      <c r="J74" s="318" t="s">
        <v>300</v>
      </c>
      <c r="K74" s="318" t="s">
        <v>235</v>
      </c>
      <c r="L74" s="320" t="s">
        <v>301</v>
      </c>
      <c r="M74" s="5"/>
    </row>
    <row r="75" spans="1:13" x14ac:dyDescent="0.25">
      <c r="A75" s="5"/>
      <c r="B75" s="5"/>
      <c r="C75" s="5"/>
      <c r="D75" s="54"/>
      <c r="E75" s="21"/>
      <c r="F75" s="5"/>
      <c r="G75" s="5"/>
      <c r="H75" s="5"/>
      <c r="I75" s="5"/>
      <c r="J75" s="5"/>
      <c r="K75" s="5"/>
      <c r="L75" s="5"/>
      <c r="M75" s="5"/>
    </row>
    <row r="76" spans="1:13" x14ac:dyDescent="0.25">
      <c r="A76" s="5"/>
      <c r="B76" s="5"/>
      <c r="C76" s="5"/>
      <c r="D76" s="19"/>
      <c r="E76" s="21"/>
      <c r="F76" s="5"/>
      <c r="G76" s="5"/>
      <c r="H76" s="5"/>
      <c r="I76" s="5"/>
      <c r="J76" s="5"/>
      <c r="K76" s="5"/>
      <c r="L76" s="5"/>
      <c r="M76" s="5"/>
    </row>
    <row r="77" spans="1:13" x14ac:dyDescent="0.25">
      <c r="A77" s="5"/>
      <c r="B77" s="5"/>
      <c r="C77" s="5"/>
      <c r="D77" s="19"/>
      <c r="E77" s="21"/>
      <c r="F77" s="5"/>
      <c r="G77" s="5"/>
      <c r="H77" s="5"/>
      <c r="I77" s="5"/>
      <c r="J77" s="5"/>
      <c r="K77" s="5"/>
      <c r="L77" s="5"/>
      <c r="M77" s="5"/>
    </row>
    <row r="78" spans="1:13" x14ac:dyDescent="0.25">
      <c r="A78" s="5"/>
      <c r="B78" s="5"/>
      <c r="C78" s="5"/>
      <c r="D78" s="19"/>
      <c r="E78" s="21"/>
      <c r="F78" s="5"/>
      <c r="G78" s="5"/>
      <c r="H78" s="5"/>
      <c r="I78" s="5"/>
      <c r="J78" s="5"/>
      <c r="K78" s="5"/>
      <c r="L78" s="5"/>
      <c r="M78" s="5"/>
    </row>
    <row r="79" spans="1:13" x14ac:dyDescent="0.25">
      <c r="A79" s="5"/>
      <c r="B79" s="5"/>
      <c r="C79" s="5"/>
      <c r="D79" s="19"/>
      <c r="E79" s="21"/>
      <c r="F79" s="5"/>
      <c r="G79" s="5"/>
      <c r="H79" s="5"/>
      <c r="I79" s="5"/>
      <c r="J79" s="5"/>
      <c r="K79" s="5"/>
      <c r="L79" s="5"/>
      <c r="M79" s="5"/>
    </row>
    <row r="80" spans="1:13" x14ac:dyDescent="0.25">
      <c r="A80" s="5"/>
      <c r="B80" s="5"/>
      <c r="C80" s="5"/>
      <c r="D80" s="19"/>
      <c r="E80" s="21"/>
      <c r="F80" s="5"/>
      <c r="G80" s="5"/>
      <c r="H80" s="5"/>
      <c r="I80" s="5"/>
      <c r="J80" s="5"/>
      <c r="K80" s="5"/>
      <c r="L80" s="5"/>
      <c r="M80" s="5"/>
    </row>
    <row r="81" spans="1:13" x14ac:dyDescent="0.25">
      <c r="A81" s="5"/>
      <c r="B81" s="5"/>
      <c r="C81" s="5"/>
      <c r="D81" s="19"/>
      <c r="E81" s="425"/>
      <c r="F81" s="5"/>
      <c r="G81" s="5"/>
      <c r="H81" s="5"/>
      <c r="I81" s="5"/>
      <c r="J81" s="5"/>
      <c r="K81" s="5"/>
      <c r="L81" s="5"/>
      <c r="M81" s="5"/>
    </row>
    <row r="82" spans="1:13" x14ac:dyDescent="0.25">
      <c r="A82" s="5"/>
      <c r="B82" s="5"/>
      <c r="C82" s="5"/>
      <c r="D82" s="19"/>
      <c r="E82" s="425"/>
      <c r="F82" s="5"/>
      <c r="G82" s="5"/>
      <c r="H82" s="5"/>
      <c r="I82" s="5"/>
      <c r="J82" s="5"/>
      <c r="K82" s="5"/>
      <c r="L82" s="5"/>
      <c r="M82" s="5"/>
    </row>
    <row r="83" spans="1:13" x14ac:dyDescent="0.25">
      <c r="A83" s="5"/>
      <c r="B83" s="5"/>
      <c r="C83" s="5"/>
      <c r="D83" s="19"/>
      <c r="E83" s="425"/>
      <c r="F83" s="5"/>
      <c r="G83" s="5"/>
      <c r="H83" s="5"/>
      <c r="I83" s="5"/>
      <c r="J83" s="5"/>
      <c r="K83" s="5"/>
      <c r="L83" s="5"/>
      <c r="M83" s="5"/>
    </row>
    <row r="84" spans="1:13" x14ac:dyDescent="0.25">
      <c r="A84" s="5"/>
      <c r="B84" s="5"/>
      <c r="C84" s="5"/>
      <c r="D84" s="19"/>
      <c r="E84" s="425"/>
      <c r="F84" s="5"/>
      <c r="G84" s="5"/>
      <c r="H84" s="5"/>
      <c r="I84" s="5"/>
      <c r="J84" s="5"/>
      <c r="K84" s="5"/>
      <c r="L84" s="5"/>
      <c r="M84" s="5"/>
    </row>
    <row r="85" spans="1:13" x14ac:dyDescent="0.25">
      <c r="A85" s="5"/>
      <c r="B85" s="5"/>
      <c r="C85" s="5"/>
      <c r="D85" s="19"/>
      <c r="E85" s="425"/>
      <c r="F85" s="5"/>
      <c r="G85" s="5"/>
      <c r="H85" s="5"/>
      <c r="I85" s="5"/>
      <c r="J85" s="5"/>
      <c r="K85" s="5"/>
      <c r="L85" s="5"/>
      <c r="M85" s="5"/>
    </row>
    <row r="86" spans="1:13" x14ac:dyDescent="0.25">
      <c r="A86" s="5"/>
      <c r="B86" s="5"/>
      <c r="C86" s="5"/>
      <c r="D86" s="19"/>
      <c r="E86" s="425"/>
      <c r="F86" s="5"/>
      <c r="G86" s="5"/>
      <c r="H86" s="5"/>
      <c r="I86" s="5"/>
      <c r="J86" s="5"/>
      <c r="K86" s="5"/>
      <c r="L86" s="5"/>
      <c r="M86" s="5"/>
    </row>
    <row r="87" spans="1:13" x14ac:dyDescent="0.25">
      <c r="A87" s="5"/>
      <c r="B87" s="5"/>
      <c r="C87" s="5"/>
      <c r="D87" s="19"/>
      <c r="E87" s="425"/>
      <c r="F87" s="5"/>
      <c r="G87" s="5"/>
      <c r="H87" s="5"/>
      <c r="I87" s="5"/>
      <c r="J87" s="5"/>
      <c r="K87" s="5"/>
      <c r="L87" s="5"/>
      <c r="M87" s="5"/>
    </row>
    <row r="88" spans="1:13" x14ac:dyDescent="0.25">
      <c r="A88" s="5"/>
      <c r="B88" s="5"/>
      <c r="C88" s="5"/>
      <c r="D88" s="19"/>
      <c r="E88" s="425"/>
      <c r="F88" s="5"/>
      <c r="G88" s="5"/>
      <c r="H88" s="5"/>
      <c r="I88" s="5"/>
      <c r="J88" s="5"/>
      <c r="K88" s="5"/>
      <c r="L88" s="5"/>
      <c r="M88" s="5"/>
    </row>
    <row r="89" spans="1:13" x14ac:dyDescent="0.25">
      <c r="A89" s="5"/>
      <c r="B89" s="5"/>
      <c r="C89" s="5"/>
      <c r="D89" s="19"/>
      <c r="E89" s="425"/>
      <c r="F89" s="5"/>
      <c r="G89" s="5"/>
      <c r="H89" s="5"/>
      <c r="I89" s="5"/>
      <c r="J89" s="5"/>
      <c r="K89" s="5"/>
      <c r="L89" s="5"/>
      <c r="M89" s="5"/>
    </row>
    <row r="90" spans="1:13" x14ac:dyDescent="0.25">
      <c r="A90" s="5"/>
      <c r="B90" s="5"/>
      <c r="C90" s="5"/>
      <c r="D90" s="19"/>
      <c r="E90" s="425"/>
      <c r="F90" s="5"/>
      <c r="G90" s="5"/>
      <c r="H90" s="5"/>
      <c r="I90" s="5"/>
      <c r="J90" s="5"/>
      <c r="K90" s="5"/>
      <c r="L90" s="5"/>
      <c r="M90" s="5"/>
    </row>
    <row r="91" spans="1:13" x14ac:dyDescent="0.25">
      <c r="A91" s="5"/>
      <c r="B91" s="5"/>
      <c r="C91" s="5"/>
      <c r="D91" s="19"/>
      <c r="E91" s="425"/>
      <c r="F91" s="5"/>
      <c r="G91" s="5"/>
      <c r="H91" s="5"/>
      <c r="I91" s="5"/>
      <c r="J91" s="5"/>
      <c r="K91" s="5"/>
      <c r="L91" s="5"/>
      <c r="M91" s="5"/>
    </row>
    <row r="92" spans="1:13" x14ac:dyDescent="0.25">
      <c r="A92" s="5"/>
      <c r="B92" s="5"/>
      <c r="C92" s="5"/>
      <c r="D92" s="19"/>
      <c r="E92" s="425"/>
      <c r="F92" s="5"/>
      <c r="G92" s="5"/>
      <c r="H92" s="5"/>
      <c r="I92" s="5"/>
      <c r="J92" s="5"/>
      <c r="K92" s="5"/>
      <c r="L92" s="5"/>
      <c r="M92" s="5"/>
    </row>
    <row r="93" spans="1:13" x14ac:dyDescent="0.25">
      <c r="A93" s="5"/>
      <c r="B93" s="5"/>
      <c r="C93" s="5"/>
      <c r="D93" s="19"/>
      <c r="E93" s="425"/>
      <c r="F93" s="5"/>
      <c r="G93" s="5"/>
      <c r="H93" s="5"/>
      <c r="I93" s="5"/>
      <c r="J93" s="5"/>
      <c r="K93" s="5"/>
      <c r="L93" s="5"/>
      <c r="M93" s="5"/>
    </row>
    <row r="94" spans="1:13" x14ac:dyDescent="0.25">
      <c r="A94" s="5"/>
      <c r="B94" s="5"/>
      <c r="C94" s="5"/>
      <c r="D94" s="19"/>
      <c r="E94" s="425"/>
      <c r="F94" s="5"/>
      <c r="G94" s="5"/>
      <c r="H94" s="5"/>
      <c r="I94" s="5"/>
      <c r="J94" s="5"/>
      <c r="K94" s="5"/>
      <c r="L94" s="5"/>
      <c r="M94" s="5"/>
    </row>
    <row r="95" spans="1:13" x14ac:dyDescent="0.25">
      <c r="A95" s="5"/>
      <c r="B95" s="5"/>
      <c r="C95" s="5"/>
      <c r="D95" s="19"/>
      <c r="E95" s="425"/>
      <c r="F95" s="5"/>
      <c r="G95" s="5"/>
      <c r="H95" s="5"/>
      <c r="I95" s="5"/>
      <c r="J95" s="5"/>
      <c r="K95" s="5"/>
      <c r="L95" s="5"/>
      <c r="M95" s="5"/>
    </row>
    <row r="96" spans="1:13" x14ac:dyDescent="0.25">
      <c r="A96" s="5"/>
      <c r="B96" s="5"/>
      <c r="C96" s="5"/>
      <c r="D96" s="19"/>
      <c r="E96" s="425"/>
      <c r="F96" s="5"/>
      <c r="G96" s="5"/>
      <c r="H96" s="5"/>
      <c r="I96" s="5"/>
      <c r="J96" s="5"/>
      <c r="K96" s="5"/>
      <c r="L96" s="5"/>
      <c r="M96" s="5"/>
    </row>
    <row r="97" spans="1:13" x14ac:dyDescent="0.25">
      <c r="A97" s="5"/>
      <c r="B97" s="5"/>
      <c r="C97" s="5"/>
      <c r="D97" s="19"/>
      <c r="E97" s="425"/>
      <c r="F97" s="5"/>
      <c r="G97" s="5"/>
      <c r="H97" s="5"/>
      <c r="I97" s="5"/>
      <c r="J97" s="5"/>
      <c r="K97" s="5"/>
      <c r="L97" s="5"/>
      <c r="M97" s="5"/>
    </row>
    <row r="98" spans="1:13" x14ac:dyDescent="0.25">
      <c r="A98" s="5"/>
      <c r="B98" s="5"/>
      <c r="C98" s="5"/>
      <c r="D98" s="19"/>
      <c r="E98" s="425"/>
      <c r="F98" s="5"/>
      <c r="G98" s="5"/>
      <c r="H98" s="5"/>
      <c r="I98" s="5"/>
      <c r="J98" s="5"/>
      <c r="K98" s="5"/>
      <c r="L98" s="5"/>
      <c r="M98" s="5"/>
    </row>
    <row r="99" spans="1:13" x14ac:dyDescent="0.25">
      <c r="A99" s="5"/>
      <c r="B99" s="5"/>
      <c r="C99" s="5"/>
      <c r="D99" s="19"/>
      <c r="E99" s="425"/>
      <c r="F99" s="5"/>
      <c r="G99" s="5"/>
      <c r="H99" s="5"/>
      <c r="I99" s="5"/>
      <c r="J99" s="5"/>
      <c r="K99" s="5"/>
      <c r="L99" s="5"/>
      <c r="M99" s="5"/>
    </row>
    <row r="100" spans="1:13" x14ac:dyDescent="0.25">
      <c r="A100" s="5"/>
      <c r="B100" s="5"/>
      <c r="C100" s="5"/>
      <c r="D100" s="19"/>
      <c r="E100" s="425"/>
      <c r="F100" s="5"/>
      <c r="G100" s="5"/>
      <c r="H100" s="5"/>
      <c r="I100" s="5"/>
      <c r="J100" s="5"/>
      <c r="K100" s="5"/>
      <c r="L100" s="5"/>
      <c r="M100" s="5"/>
    </row>
    <row r="101" spans="1:13" x14ac:dyDescent="0.25">
      <c r="A101" s="5"/>
      <c r="B101" s="5"/>
      <c r="C101" s="5"/>
      <c r="D101" s="19"/>
      <c r="E101" s="425"/>
      <c r="F101" s="5"/>
      <c r="G101" s="5"/>
      <c r="H101" s="5"/>
      <c r="I101" s="5"/>
      <c r="J101" s="5"/>
      <c r="K101" s="5"/>
      <c r="L101" s="5"/>
      <c r="M101" s="5"/>
    </row>
    <row r="102" spans="1:13" x14ac:dyDescent="0.25">
      <c r="A102" s="5"/>
      <c r="B102" s="5"/>
      <c r="C102" s="5"/>
      <c r="D102" s="19"/>
      <c r="E102" s="425"/>
      <c r="F102" s="5"/>
      <c r="G102" s="5"/>
      <c r="H102" s="5"/>
      <c r="I102" s="5"/>
      <c r="J102" s="5"/>
      <c r="K102" s="5"/>
      <c r="L102" s="5"/>
      <c r="M102" s="5"/>
    </row>
    <row r="103" spans="1:13" x14ac:dyDescent="0.25">
      <c r="A103" s="5"/>
      <c r="B103" s="5"/>
      <c r="C103" s="5"/>
      <c r="D103" s="19"/>
      <c r="E103" s="425"/>
      <c r="F103" s="5"/>
      <c r="G103" s="5"/>
      <c r="H103" s="5"/>
      <c r="I103" s="5"/>
      <c r="J103" s="5"/>
      <c r="K103" s="5"/>
      <c r="L103" s="5"/>
      <c r="M103" s="5"/>
    </row>
    <row r="104" spans="1:13" x14ac:dyDescent="0.25">
      <c r="A104" s="5"/>
      <c r="B104" s="5"/>
      <c r="C104" s="5"/>
      <c r="D104" s="19"/>
      <c r="E104" s="425"/>
      <c r="F104" s="5"/>
      <c r="G104" s="5"/>
      <c r="H104" s="5"/>
      <c r="I104" s="5"/>
      <c r="J104" s="5"/>
      <c r="K104" s="5"/>
      <c r="L104" s="5"/>
      <c r="M104" s="5"/>
    </row>
    <row r="105" spans="1:13" x14ac:dyDescent="0.25">
      <c r="A105" s="5"/>
      <c r="B105" s="5"/>
      <c r="C105" s="5"/>
      <c r="D105" s="19"/>
      <c r="E105" s="425"/>
      <c r="F105" s="5"/>
      <c r="G105" s="5"/>
      <c r="H105" s="5"/>
      <c r="I105" s="5"/>
      <c r="J105" s="5"/>
      <c r="K105" s="5"/>
      <c r="L105" s="5"/>
      <c r="M105" s="5"/>
    </row>
    <row r="106" spans="1:13" x14ac:dyDescent="0.25">
      <c r="A106" s="5"/>
      <c r="B106" s="5"/>
      <c r="C106" s="5"/>
      <c r="D106" s="19"/>
      <c r="E106" s="425"/>
      <c r="F106" s="5"/>
      <c r="G106" s="5"/>
      <c r="H106" s="5"/>
      <c r="I106" s="5"/>
      <c r="J106" s="5"/>
      <c r="K106" s="5"/>
      <c r="L106" s="5"/>
      <c r="M106" s="5"/>
    </row>
    <row r="107" spans="1:13" x14ac:dyDescent="0.25">
      <c r="A107" s="5"/>
      <c r="B107" s="5"/>
      <c r="C107" s="5"/>
      <c r="D107" s="19"/>
      <c r="E107" s="425"/>
      <c r="F107" s="5"/>
      <c r="G107" s="5"/>
      <c r="H107" s="5"/>
      <c r="I107" s="5"/>
      <c r="J107" s="5"/>
      <c r="K107" s="5"/>
      <c r="L107" s="5"/>
      <c r="M107" s="5"/>
    </row>
    <row r="108" spans="1:13" x14ac:dyDescent="0.25">
      <c r="A108" s="5"/>
      <c r="B108" s="5"/>
      <c r="C108" s="5"/>
      <c r="D108" s="19"/>
      <c r="E108" s="425"/>
      <c r="F108" s="5"/>
      <c r="G108" s="5"/>
      <c r="H108" s="5"/>
      <c r="I108" s="5"/>
      <c r="J108" s="5"/>
      <c r="K108" s="5"/>
      <c r="L108" s="5"/>
      <c r="M108" s="5"/>
    </row>
    <row r="109" spans="1:13" x14ac:dyDescent="0.25">
      <c r="A109" s="5"/>
      <c r="B109" s="5"/>
      <c r="C109" s="5"/>
      <c r="D109" s="19"/>
      <c r="E109" s="425"/>
      <c r="F109" s="5"/>
      <c r="G109" s="5"/>
      <c r="H109" s="5"/>
      <c r="I109" s="5"/>
      <c r="J109" s="5"/>
      <c r="K109" s="5"/>
      <c r="L109" s="5"/>
      <c r="M109" s="5"/>
    </row>
    <row r="110" spans="1:13" x14ac:dyDescent="0.25">
      <c r="A110" s="5"/>
      <c r="B110" s="5"/>
      <c r="C110" s="5"/>
      <c r="D110" s="19"/>
      <c r="E110" s="425"/>
      <c r="F110" s="5"/>
      <c r="G110" s="5"/>
      <c r="H110" s="5"/>
      <c r="I110" s="5"/>
      <c r="J110" s="5"/>
      <c r="K110" s="5"/>
      <c r="L110" s="5"/>
      <c r="M110" s="5"/>
    </row>
  </sheetData>
  <mergeCells count="3">
    <mergeCell ref="A70:B70"/>
    <mergeCell ref="A2:B2"/>
    <mergeCell ref="H2:I2"/>
  </mergeCells>
  <pageMargins left="0.7" right="0.7" top="0.75" bottom="0.75" header="0.3" footer="0.3"/>
  <pageSetup scale="76" orientation="portrait" r:id="rId1"/>
  <ignoredErrors>
    <ignoredError sqref="A3:A10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1"/>
  </sheetPr>
  <dimension ref="A1:HC345"/>
  <sheetViews>
    <sheetView zoomScaleNormal="100" workbookViewId="0">
      <selection activeCell="K28" sqref="K28:K29"/>
    </sheetView>
  </sheetViews>
  <sheetFormatPr defaultColWidth="9.140625" defaultRowHeight="13.5" x14ac:dyDescent="0.25"/>
  <cols>
    <col min="1" max="1" width="8.140625" style="112" customWidth="1"/>
    <col min="2" max="2" width="49.140625" style="112" bestFit="1" customWidth="1"/>
    <col min="3" max="3" width="2.5703125" style="112" customWidth="1"/>
    <col min="4" max="4" width="13.85546875" style="161" customWidth="1"/>
    <col min="5" max="5" width="14.7109375" style="298" bestFit="1" customWidth="1"/>
    <col min="6" max="6" width="17.7109375" style="112" bestFit="1" customWidth="1"/>
    <col min="7" max="7" width="14.7109375" style="112" bestFit="1" customWidth="1"/>
    <col min="8" max="8" width="15.85546875" style="112" customWidth="1"/>
    <col min="9" max="9" width="9.140625" style="112"/>
    <col min="10" max="10" width="16.42578125" style="112" customWidth="1"/>
    <col min="11" max="11" width="13.7109375" style="112" customWidth="1"/>
    <col min="12" max="12" width="13.42578125" style="112" customWidth="1"/>
    <col min="13" max="16384" width="9.140625" style="112"/>
  </cols>
  <sheetData>
    <row r="1" spans="1:12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12" x14ac:dyDescent="0.25">
      <c r="A2" s="559" t="s">
        <v>525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SUM(J3:J19)</f>
        <v>0</v>
      </c>
      <c r="K2" s="221"/>
      <c r="L2" s="234"/>
    </row>
    <row r="3" spans="1:12" ht="16.5" x14ac:dyDescent="0.3">
      <c r="A3" s="341" t="s">
        <v>633</v>
      </c>
      <c r="B3" s="223" t="s">
        <v>444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</row>
    <row r="4" spans="1:12" ht="16.5" x14ac:dyDescent="0.3">
      <c r="A4" s="341" t="s">
        <v>634</v>
      </c>
      <c r="B4" s="223" t="s">
        <v>445</v>
      </c>
      <c r="C4" s="224"/>
      <c r="D4" s="225"/>
      <c r="E4" s="224"/>
      <c r="F4" s="224"/>
      <c r="G4" s="224"/>
      <c r="H4" s="224"/>
      <c r="I4" s="224"/>
      <c r="J4" s="224">
        <f t="shared" ref="J4:J8" si="0">SUM(D4:H4)</f>
        <v>0</v>
      </c>
      <c r="K4" s="226"/>
      <c r="L4" s="235"/>
    </row>
    <row r="5" spans="1:12" ht="16.5" x14ac:dyDescent="0.3">
      <c r="A5" s="341" t="s">
        <v>635</v>
      </c>
      <c r="B5" s="223" t="s">
        <v>446</v>
      </c>
      <c r="C5" s="224"/>
      <c r="D5" s="225"/>
      <c r="E5" s="224"/>
      <c r="F5" s="224"/>
      <c r="G5" s="224"/>
      <c r="H5" s="224"/>
      <c r="I5" s="224"/>
      <c r="J5" s="224">
        <f t="shared" si="0"/>
        <v>0</v>
      </c>
      <c r="K5" s="226"/>
      <c r="L5" s="235"/>
    </row>
    <row r="6" spans="1:12" ht="16.5" x14ac:dyDescent="0.3">
      <c r="A6" s="341" t="s">
        <v>669</v>
      </c>
      <c r="B6" s="223" t="s">
        <v>447</v>
      </c>
      <c r="C6" s="224"/>
      <c r="D6" s="225"/>
      <c r="E6" s="224"/>
      <c r="F6" s="224"/>
      <c r="G6" s="224"/>
      <c r="H6" s="224"/>
      <c r="I6" s="224"/>
      <c r="J6" s="224">
        <f t="shared" si="0"/>
        <v>0</v>
      </c>
      <c r="K6" s="226"/>
      <c r="L6" s="235"/>
    </row>
    <row r="7" spans="1:12" ht="16.5" x14ac:dyDescent="0.3">
      <c r="A7" s="341" t="s">
        <v>636</v>
      </c>
      <c r="B7" s="223" t="s">
        <v>448</v>
      </c>
      <c r="C7" s="224"/>
      <c r="D7" s="225"/>
      <c r="E7" s="224"/>
      <c r="F7" s="224"/>
      <c r="G7" s="224"/>
      <c r="H7" s="224"/>
      <c r="I7" s="224"/>
      <c r="J7" s="224">
        <f t="shared" si="0"/>
        <v>0</v>
      </c>
      <c r="K7" s="226"/>
      <c r="L7" s="235"/>
    </row>
    <row r="8" spans="1:12" ht="16.5" x14ac:dyDescent="0.3">
      <c r="A8" s="341" t="s">
        <v>670</v>
      </c>
      <c r="B8" s="223" t="s">
        <v>449</v>
      </c>
      <c r="C8" s="224"/>
      <c r="D8" s="225"/>
      <c r="E8" s="224"/>
      <c r="F8" s="224"/>
      <c r="G8" s="224"/>
      <c r="H8" s="224"/>
      <c r="I8" s="224"/>
      <c r="J8" s="224">
        <f t="shared" si="0"/>
        <v>0</v>
      </c>
      <c r="K8" s="226"/>
      <c r="L8" s="235"/>
    </row>
    <row r="9" spans="1:12" ht="16.5" x14ac:dyDescent="0.3">
      <c r="A9" s="341" t="s">
        <v>637</v>
      </c>
      <c r="B9" s="223" t="s">
        <v>99</v>
      </c>
      <c r="C9" s="224"/>
      <c r="D9" s="225"/>
      <c r="E9" s="224"/>
      <c r="F9" s="224"/>
      <c r="G9" s="224"/>
      <c r="H9" s="224"/>
      <c r="I9" s="224"/>
      <c r="J9" s="224">
        <f>SUM(D9:H9)</f>
        <v>0</v>
      </c>
      <c r="K9" s="226"/>
      <c r="L9" s="235"/>
    </row>
    <row r="10" spans="1:12" ht="16.5" x14ac:dyDescent="0.3">
      <c r="A10" s="341" t="s">
        <v>638</v>
      </c>
      <c r="B10" s="223" t="s">
        <v>526</v>
      </c>
      <c r="C10" s="224"/>
      <c r="D10" s="225"/>
      <c r="E10" s="224"/>
      <c r="F10" s="224"/>
      <c r="G10" s="224"/>
      <c r="H10" s="224"/>
      <c r="I10" s="224"/>
      <c r="J10" s="224">
        <f t="shared" ref="J10:J19" si="1">SUM(D10:H10)</f>
        <v>0</v>
      </c>
      <c r="K10" s="226"/>
      <c r="L10" s="235"/>
    </row>
    <row r="11" spans="1:12" ht="16.5" x14ac:dyDescent="0.3">
      <c r="A11" s="341" t="s">
        <v>640</v>
      </c>
      <c r="B11" s="223" t="s">
        <v>452</v>
      </c>
      <c r="C11" s="224"/>
      <c r="D11" s="225"/>
      <c r="E11" s="224"/>
      <c r="F11" s="224"/>
      <c r="G11" s="224"/>
      <c r="H11" s="224"/>
      <c r="I11" s="224"/>
      <c r="J11" s="224">
        <f t="shared" si="1"/>
        <v>0</v>
      </c>
      <c r="K11" s="226"/>
      <c r="L11" s="235"/>
    </row>
    <row r="12" spans="1:12" ht="16.5" x14ac:dyDescent="0.3">
      <c r="A12" s="341" t="s">
        <v>639</v>
      </c>
      <c r="B12" s="223" t="s">
        <v>529</v>
      </c>
      <c r="C12" s="224"/>
      <c r="D12" s="225"/>
      <c r="E12" s="224"/>
      <c r="F12" s="224"/>
      <c r="G12" s="224"/>
      <c r="H12" s="224"/>
      <c r="I12" s="224"/>
      <c r="J12" s="224">
        <f t="shared" si="1"/>
        <v>0</v>
      </c>
      <c r="K12" s="226"/>
      <c r="L12" s="235"/>
    </row>
    <row r="13" spans="1:12" ht="16.5" x14ac:dyDescent="0.3">
      <c r="A13" s="341" t="s">
        <v>641</v>
      </c>
      <c r="B13" s="223" t="s">
        <v>453</v>
      </c>
      <c r="C13" s="224"/>
      <c r="D13" s="225"/>
      <c r="E13" s="224"/>
      <c r="F13" s="224"/>
      <c r="G13" s="224"/>
      <c r="H13" s="224"/>
      <c r="I13" s="224"/>
      <c r="J13" s="224">
        <f t="shared" si="1"/>
        <v>0</v>
      </c>
      <c r="K13" s="226"/>
      <c r="L13" s="235"/>
    </row>
    <row r="14" spans="1:12" ht="16.5" x14ac:dyDescent="0.3">
      <c r="A14" s="341" t="s">
        <v>642</v>
      </c>
      <c r="B14" s="223" t="s">
        <v>454</v>
      </c>
      <c r="C14" s="224"/>
      <c r="D14" s="225"/>
      <c r="E14" s="224"/>
      <c r="F14" s="224"/>
      <c r="G14" s="224"/>
      <c r="H14" s="224"/>
      <c r="I14" s="224"/>
      <c r="J14" s="224">
        <f t="shared" si="1"/>
        <v>0</v>
      </c>
      <c r="K14" s="226"/>
      <c r="L14" s="235"/>
    </row>
    <row r="15" spans="1:12" ht="16.5" x14ac:dyDescent="0.3">
      <c r="A15" s="341" t="s">
        <v>671</v>
      </c>
      <c r="B15" s="223" t="s">
        <v>527</v>
      </c>
      <c r="C15" s="224"/>
      <c r="D15" s="225"/>
      <c r="E15" s="224"/>
      <c r="F15" s="224"/>
      <c r="G15" s="224"/>
      <c r="H15" s="224"/>
      <c r="I15" s="224"/>
      <c r="J15" s="224">
        <f t="shared" si="1"/>
        <v>0</v>
      </c>
      <c r="K15" s="226"/>
      <c r="L15" s="235"/>
    </row>
    <row r="16" spans="1:12" ht="16.5" x14ac:dyDescent="0.3">
      <c r="A16" s="341" t="s">
        <v>672</v>
      </c>
      <c r="B16" s="223" t="s">
        <v>528</v>
      </c>
      <c r="C16" s="224"/>
      <c r="D16" s="225"/>
      <c r="E16" s="224"/>
      <c r="F16" s="224"/>
      <c r="G16" s="224"/>
      <c r="H16" s="224"/>
      <c r="I16" s="224"/>
      <c r="J16" s="224">
        <f t="shared" si="1"/>
        <v>0</v>
      </c>
      <c r="K16" s="226"/>
      <c r="L16" s="235"/>
    </row>
    <row r="17" spans="1:12" ht="16.5" x14ac:dyDescent="0.3">
      <c r="A17" s="341" t="s">
        <v>673</v>
      </c>
      <c r="B17" s="223" t="s">
        <v>455</v>
      </c>
      <c r="C17" s="224"/>
      <c r="D17" s="225"/>
      <c r="E17" s="224"/>
      <c r="F17" s="224"/>
      <c r="G17" s="224"/>
      <c r="H17" s="224"/>
      <c r="I17" s="224"/>
      <c r="J17" s="224">
        <f t="shared" si="1"/>
        <v>0</v>
      </c>
      <c r="K17" s="226"/>
      <c r="L17" s="235"/>
    </row>
    <row r="18" spans="1:12" ht="16.5" x14ac:dyDescent="0.3">
      <c r="A18" s="343" t="s">
        <v>674</v>
      </c>
      <c r="B18" s="333" t="s">
        <v>533</v>
      </c>
      <c r="C18" s="334"/>
      <c r="D18" s="335"/>
      <c r="E18" s="334"/>
      <c r="F18" s="334"/>
      <c r="G18" s="334"/>
      <c r="H18" s="334"/>
      <c r="I18" s="334"/>
      <c r="J18" s="224">
        <f t="shared" si="1"/>
        <v>0</v>
      </c>
      <c r="K18" s="336"/>
      <c r="L18" s="337"/>
    </row>
    <row r="19" spans="1:12" ht="17.25" thickBot="1" x14ac:dyDescent="0.35">
      <c r="A19" s="342" t="s">
        <v>675</v>
      </c>
      <c r="B19" s="237" t="s">
        <v>68</v>
      </c>
      <c r="C19" s="238"/>
      <c r="D19" s="239"/>
      <c r="E19" s="238"/>
      <c r="F19" s="238"/>
      <c r="G19" s="238"/>
      <c r="H19" s="238"/>
      <c r="I19" s="238"/>
      <c r="J19" s="238">
        <f t="shared" si="1"/>
        <v>0</v>
      </c>
      <c r="K19" s="240"/>
      <c r="L19" s="241"/>
    </row>
    <row r="20" spans="1:12" ht="16.5" x14ac:dyDescent="0.3">
      <c r="A20" s="88"/>
      <c r="B20" s="62"/>
      <c r="D20" s="112"/>
      <c r="E20" s="112"/>
    </row>
    <row r="21" spans="1:12" ht="38.25" customHeight="1" x14ac:dyDescent="0.25">
      <c r="A21" s="270" t="s">
        <v>16</v>
      </c>
      <c r="B21" s="218" t="s">
        <v>443</v>
      </c>
      <c r="C21" s="271"/>
      <c r="D21" s="219" t="s">
        <v>277</v>
      </c>
      <c r="E21" s="219" t="s">
        <v>337</v>
      </c>
      <c r="F21" s="219" t="s">
        <v>342</v>
      </c>
      <c r="G21" s="219" t="s">
        <v>298</v>
      </c>
      <c r="H21" s="219" t="s">
        <v>74</v>
      </c>
      <c r="I21" s="219" t="s">
        <v>299</v>
      </c>
      <c r="J21" s="219" t="s">
        <v>300</v>
      </c>
      <c r="K21" s="219" t="s">
        <v>318</v>
      </c>
      <c r="L21" s="220" t="s">
        <v>11</v>
      </c>
    </row>
    <row r="22" spans="1:12" ht="6" customHeight="1" x14ac:dyDescent="0.25">
      <c r="E22" s="112"/>
    </row>
    <row r="23" spans="1:12" x14ac:dyDescent="0.25">
      <c r="A23" s="324">
        <v>31.15</v>
      </c>
      <c r="B23" s="316" t="s">
        <v>444</v>
      </c>
      <c r="C23" s="323"/>
      <c r="D23" s="318" t="s">
        <v>277</v>
      </c>
      <c r="E23" s="318" t="s">
        <v>296</v>
      </c>
      <c r="F23" s="318" t="s">
        <v>297</v>
      </c>
      <c r="G23" s="319" t="s">
        <v>298</v>
      </c>
      <c r="H23" s="318" t="s">
        <v>74</v>
      </c>
      <c r="I23" s="318" t="s">
        <v>299</v>
      </c>
      <c r="J23" s="318" t="s">
        <v>300</v>
      </c>
      <c r="K23" s="318" t="s">
        <v>235</v>
      </c>
      <c r="L23" s="320" t="s">
        <v>301</v>
      </c>
    </row>
    <row r="24" spans="1:12" x14ac:dyDescent="0.25">
      <c r="A24" s="5"/>
      <c r="B24" s="259"/>
      <c r="C24" s="5"/>
      <c r="D24" s="19"/>
      <c r="E24" s="21"/>
      <c r="F24" s="24"/>
      <c r="G24" s="24"/>
      <c r="H24" s="5"/>
      <c r="I24" s="5"/>
      <c r="J24" s="5"/>
      <c r="K24" s="5"/>
      <c r="L24" s="5"/>
    </row>
    <row r="25" spans="1:12" x14ac:dyDescent="0.25">
      <c r="A25" s="5"/>
      <c r="B25" s="259"/>
      <c r="C25" s="5"/>
      <c r="D25" s="19"/>
      <c r="E25" s="54"/>
      <c r="F25" s="19"/>
      <c r="G25" s="5"/>
      <c r="H25" s="5"/>
      <c r="I25" s="5"/>
      <c r="J25" s="5"/>
      <c r="K25" s="5"/>
      <c r="L25" s="5"/>
    </row>
    <row r="26" spans="1:12" x14ac:dyDescent="0.25">
      <c r="A26" s="5"/>
      <c r="B26" s="259"/>
      <c r="C26" s="5"/>
      <c r="D26" s="19"/>
      <c r="E26" s="54"/>
      <c r="F26" s="19"/>
      <c r="G26" s="5"/>
      <c r="H26" s="5"/>
      <c r="I26" s="5"/>
      <c r="J26" s="5"/>
      <c r="K26" s="5"/>
      <c r="L26" s="5"/>
    </row>
    <row r="27" spans="1:12" x14ac:dyDescent="0.25">
      <c r="A27" s="324">
        <v>31.2</v>
      </c>
      <c r="B27" s="316" t="s">
        <v>445</v>
      </c>
      <c r="C27" s="323"/>
      <c r="D27" s="318" t="s">
        <v>277</v>
      </c>
      <c r="E27" s="318" t="s">
        <v>296</v>
      </c>
      <c r="F27" s="318" t="s">
        <v>297</v>
      </c>
      <c r="G27" s="319" t="s">
        <v>298</v>
      </c>
      <c r="H27" s="318" t="s">
        <v>74</v>
      </c>
      <c r="I27" s="318" t="s">
        <v>299</v>
      </c>
      <c r="J27" s="318" t="s">
        <v>300</v>
      </c>
      <c r="K27" s="318" t="s">
        <v>235</v>
      </c>
      <c r="L27" s="320" t="s">
        <v>301</v>
      </c>
    </row>
    <row r="28" spans="1:12" x14ac:dyDescent="0.25">
      <c r="A28" s="5"/>
      <c r="B28" s="259"/>
      <c r="C28" s="5"/>
      <c r="D28" s="19"/>
      <c r="E28" s="21"/>
      <c r="F28" s="24"/>
      <c r="G28" s="24"/>
      <c r="H28" s="5"/>
      <c r="I28" s="5"/>
      <c r="J28" s="5"/>
      <c r="K28" s="5"/>
      <c r="L28" s="5"/>
    </row>
    <row r="29" spans="1:12" x14ac:dyDescent="0.25">
      <c r="A29" s="5"/>
      <c r="B29" s="259"/>
      <c r="C29" s="5"/>
      <c r="D29" s="19"/>
      <c r="E29" s="21"/>
      <c r="F29" s="24"/>
      <c r="G29" s="24"/>
      <c r="H29" s="5"/>
      <c r="I29" s="5"/>
      <c r="J29" s="5"/>
      <c r="K29" s="5"/>
      <c r="L29" s="5"/>
    </row>
    <row r="30" spans="1:12" x14ac:dyDescent="0.25">
      <c r="A30" s="5"/>
      <c r="B30" s="5"/>
      <c r="C30" s="5"/>
      <c r="D30" s="19"/>
      <c r="E30" s="21"/>
      <c r="F30" s="24"/>
      <c r="G30" s="24"/>
      <c r="H30" s="5"/>
      <c r="I30" s="5"/>
      <c r="J30" s="5"/>
      <c r="K30" s="5"/>
      <c r="L30" s="5"/>
    </row>
    <row r="31" spans="1:12" x14ac:dyDescent="0.25">
      <c r="A31" s="324">
        <v>31.23</v>
      </c>
      <c r="B31" s="316" t="s">
        <v>446</v>
      </c>
      <c r="C31" s="323"/>
      <c r="D31" s="318" t="s">
        <v>277</v>
      </c>
      <c r="E31" s="318" t="s">
        <v>296</v>
      </c>
      <c r="F31" s="318" t="s">
        <v>297</v>
      </c>
      <c r="G31" s="319" t="s">
        <v>298</v>
      </c>
      <c r="H31" s="318" t="s">
        <v>74</v>
      </c>
      <c r="I31" s="318" t="s">
        <v>299</v>
      </c>
      <c r="J31" s="318" t="s">
        <v>300</v>
      </c>
      <c r="K31" s="318" t="s">
        <v>235</v>
      </c>
      <c r="L31" s="320" t="s">
        <v>301</v>
      </c>
    </row>
    <row r="32" spans="1:12" x14ac:dyDescent="0.25">
      <c r="A32" s="5"/>
      <c r="B32" s="5"/>
      <c r="C32" s="5"/>
      <c r="D32" s="5"/>
      <c r="E32" s="5"/>
      <c r="F32" s="25"/>
      <c r="G32" s="20"/>
      <c r="H32" s="5"/>
      <c r="I32" s="5"/>
      <c r="J32" s="5"/>
      <c r="K32" s="5"/>
      <c r="L32" s="5"/>
    </row>
    <row r="33" spans="1:12" x14ac:dyDescent="0.25">
      <c r="A33" s="5"/>
      <c r="B33" s="10" t="s">
        <v>215</v>
      </c>
      <c r="C33" s="348"/>
      <c r="D33" s="348"/>
      <c r="E33" s="21"/>
      <c r="F33" s="5"/>
      <c r="G33" s="5"/>
      <c r="H33" s="5"/>
      <c r="I33" s="5"/>
      <c r="J33" s="5"/>
      <c r="K33" s="5"/>
      <c r="L33" s="5"/>
    </row>
    <row r="34" spans="1:12" x14ac:dyDescent="0.25">
      <c r="A34" s="5"/>
      <c r="B34" s="34" t="s">
        <v>216</v>
      </c>
      <c r="C34" s="348"/>
      <c r="D34" s="12">
        <v>0</v>
      </c>
      <c r="E34" s="21"/>
      <c r="F34" s="5"/>
      <c r="G34" s="24"/>
      <c r="H34" s="5"/>
      <c r="I34" s="5"/>
      <c r="J34" s="5"/>
      <c r="K34" s="5"/>
      <c r="L34" s="5"/>
    </row>
    <row r="35" spans="1:12" x14ac:dyDescent="0.25">
      <c r="A35" s="5"/>
      <c r="B35" s="5"/>
      <c r="C35" s="348"/>
      <c r="D35" s="5"/>
      <c r="E35" s="21"/>
      <c r="F35" s="5"/>
      <c r="G35" s="24"/>
      <c r="H35" s="5"/>
      <c r="I35" s="5"/>
      <c r="J35" s="5"/>
      <c r="K35" s="5"/>
      <c r="L35" s="5"/>
    </row>
    <row r="36" spans="1:12" x14ac:dyDescent="0.25">
      <c r="A36" s="5"/>
      <c r="B36" s="10" t="s">
        <v>217</v>
      </c>
      <c r="C36" s="348"/>
      <c r="D36" s="5"/>
      <c r="E36" s="21"/>
      <c r="F36" s="5"/>
      <c r="G36" s="24"/>
      <c r="H36" s="5"/>
      <c r="I36" s="5"/>
      <c r="J36" s="5"/>
      <c r="K36" s="5"/>
      <c r="L36" s="5"/>
    </row>
    <row r="37" spans="1:12" x14ac:dyDescent="0.25">
      <c r="A37" s="5"/>
      <c r="B37" s="34" t="s">
        <v>216</v>
      </c>
      <c r="C37" s="348"/>
      <c r="D37" s="12">
        <v>0</v>
      </c>
      <c r="E37" s="21"/>
      <c r="F37" s="5"/>
      <c r="G37" s="24"/>
      <c r="H37" s="5"/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21"/>
      <c r="F38" s="5"/>
      <c r="G38" s="24"/>
      <c r="H38" s="5"/>
      <c r="I38" s="5"/>
      <c r="J38" s="5"/>
      <c r="K38" s="5"/>
      <c r="L38" s="5"/>
    </row>
    <row r="39" spans="1:12" x14ac:dyDescent="0.25">
      <c r="A39" s="5"/>
      <c r="B39" s="10" t="s">
        <v>498</v>
      </c>
      <c r="C39" s="348"/>
      <c r="D39" s="5"/>
      <c r="E39" s="21"/>
      <c r="F39" s="5"/>
      <c r="G39" s="24"/>
      <c r="H39" s="5"/>
      <c r="I39" s="5"/>
      <c r="J39" s="5"/>
      <c r="K39" s="5"/>
      <c r="L39" s="5"/>
    </row>
    <row r="40" spans="1:12" x14ac:dyDescent="0.25">
      <c r="A40" s="5"/>
      <c r="B40" s="34" t="s">
        <v>216</v>
      </c>
      <c r="C40" s="348"/>
      <c r="D40" s="12">
        <v>0</v>
      </c>
      <c r="E40" s="21"/>
      <c r="F40" s="5"/>
      <c r="G40" s="5"/>
      <c r="H40" s="5"/>
      <c r="I40" s="5"/>
      <c r="J40" s="5"/>
      <c r="K40" s="5"/>
      <c r="L40" s="5"/>
    </row>
    <row r="41" spans="1:12" x14ac:dyDescent="0.25">
      <c r="A41" s="5"/>
      <c r="B41" s="5"/>
      <c r="C41" s="5"/>
      <c r="D41" s="19"/>
      <c r="E41" s="21"/>
      <c r="F41" s="5"/>
      <c r="G41" s="24"/>
      <c r="H41" s="5"/>
      <c r="I41" s="5"/>
      <c r="J41" s="5"/>
      <c r="K41" s="5"/>
      <c r="L41" s="5"/>
    </row>
    <row r="42" spans="1:12" x14ac:dyDescent="0.25">
      <c r="A42" s="324">
        <v>31.251999999999999</v>
      </c>
      <c r="B42" s="316" t="s">
        <v>447</v>
      </c>
      <c r="C42" s="323"/>
      <c r="D42" s="318" t="s">
        <v>277</v>
      </c>
      <c r="E42" s="318" t="s">
        <v>296</v>
      </c>
      <c r="F42" s="318" t="s">
        <v>297</v>
      </c>
      <c r="G42" s="319" t="s">
        <v>298</v>
      </c>
      <c r="H42" s="318" t="s">
        <v>74</v>
      </c>
      <c r="I42" s="318" t="s">
        <v>299</v>
      </c>
      <c r="J42" s="318" t="s">
        <v>300</v>
      </c>
      <c r="K42" s="318" t="s">
        <v>235</v>
      </c>
      <c r="L42" s="320" t="s">
        <v>301</v>
      </c>
    </row>
    <row r="43" spans="1:12" x14ac:dyDescent="0.25">
      <c r="A43" s="5"/>
      <c r="B43" s="5"/>
      <c r="C43" s="5"/>
      <c r="D43" s="19"/>
      <c r="E43" s="21"/>
      <c r="F43" s="5"/>
      <c r="G43" s="24"/>
      <c r="H43" s="5"/>
      <c r="I43" s="5"/>
      <c r="J43" s="5"/>
      <c r="K43" s="5"/>
      <c r="L43" s="5"/>
    </row>
    <row r="44" spans="1:12" x14ac:dyDescent="0.25">
      <c r="A44" s="5"/>
      <c r="B44" s="5"/>
      <c r="C44" s="5"/>
      <c r="D44" s="19"/>
      <c r="E44" s="21"/>
      <c r="F44" s="5"/>
      <c r="G44" s="24"/>
      <c r="H44" s="5"/>
      <c r="I44" s="5"/>
      <c r="J44" s="5"/>
      <c r="K44" s="5"/>
      <c r="L44" s="5"/>
    </row>
    <row r="45" spans="1:12" x14ac:dyDescent="0.25">
      <c r="A45" s="5"/>
      <c r="B45" s="5"/>
      <c r="C45" s="5"/>
      <c r="D45" s="19"/>
      <c r="E45" s="21"/>
      <c r="F45" s="5"/>
      <c r="G45" s="24"/>
      <c r="H45" s="5"/>
      <c r="I45" s="5"/>
      <c r="J45" s="5"/>
      <c r="K45" s="5"/>
      <c r="L45" s="5"/>
    </row>
    <row r="46" spans="1:12" x14ac:dyDescent="0.25">
      <c r="A46" s="324">
        <v>31.26</v>
      </c>
      <c r="B46" s="316" t="s">
        <v>448</v>
      </c>
      <c r="C46" s="323"/>
      <c r="D46" s="318" t="s">
        <v>277</v>
      </c>
      <c r="E46" s="318" t="s">
        <v>296</v>
      </c>
      <c r="F46" s="318" t="s">
        <v>297</v>
      </c>
      <c r="G46" s="319" t="s">
        <v>298</v>
      </c>
      <c r="H46" s="318" t="s">
        <v>74</v>
      </c>
      <c r="I46" s="318" t="s">
        <v>299</v>
      </c>
      <c r="J46" s="318" t="s">
        <v>300</v>
      </c>
      <c r="K46" s="318" t="s">
        <v>235</v>
      </c>
      <c r="L46" s="320" t="s">
        <v>301</v>
      </c>
    </row>
    <row r="47" spans="1:12" x14ac:dyDescent="0.25">
      <c r="A47" s="19"/>
      <c r="B47" s="5"/>
      <c r="C47" s="5"/>
      <c r="D47" s="19"/>
      <c r="E47" s="5"/>
      <c r="F47" s="5"/>
      <c r="G47" s="5"/>
      <c r="H47" s="5"/>
      <c r="I47" s="5"/>
      <c r="J47" s="5"/>
      <c r="K47" s="5"/>
      <c r="L47" s="5"/>
    </row>
    <row r="48" spans="1:12" x14ac:dyDescent="0.25">
      <c r="A48" s="5"/>
      <c r="B48" s="5" t="s">
        <v>349</v>
      </c>
      <c r="C48" s="32"/>
      <c r="D48" s="43"/>
      <c r="E48" s="32"/>
      <c r="F48" s="43"/>
      <c r="G48" s="356"/>
      <c r="H48" s="32">
        <v>0</v>
      </c>
      <c r="I48" s="32">
        <v>950</v>
      </c>
      <c r="J48" s="32" t="s">
        <v>341</v>
      </c>
      <c r="K48" s="32">
        <f>H48*I48</f>
        <v>0</v>
      </c>
      <c r="L48" s="37">
        <f>SUM(K48:K49)</f>
        <v>0</v>
      </c>
    </row>
    <row r="49" spans="1:211" x14ac:dyDescent="0.25">
      <c r="A49" s="5"/>
      <c r="B49" s="46" t="s">
        <v>350</v>
      </c>
      <c r="C49" s="32"/>
      <c r="D49" s="43"/>
      <c r="E49" s="32"/>
      <c r="F49" s="43"/>
      <c r="G49" s="356"/>
      <c r="H49" s="32">
        <v>0</v>
      </c>
      <c r="I49" s="32">
        <v>150</v>
      </c>
      <c r="J49" s="32" t="s">
        <v>341</v>
      </c>
      <c r="K49" s="32">
        <f>H49*I49</f>
        <v>0</v>
      </c>
      <c r="L49" s="357"/>
    </row>
    <row r="50" spans="1:211" x14ac:dyDescent="0.25">
      <c r="A50" s="5"/>
      <c r="B50" s="5"/>
      <c r="C50" s="5"/>
      <c r="D50" s="19"/>
      <c r="E50" s="21"/>
      <c r="F50" s="5"/>
      <c r="G50" s="24"/>
      <c r="H50" s="5"/>
      <c r="I50" s="5"/>
      <c r="J50" s="5"/>
      <c r="K50" s="5"/>
      <c r="L50" s="5"/>
    </row>
    <row r="51" spans="1:211" x14ac:dyDescent="0.25">
      <c r="A51" s="324">
        <v>31.312000000000001</v>
      </c>
      <c r="B51" s="316" t="s">
        <v>449</v>
      </c>
      <c r="C51" s="323"/>
      <c r="D51" s="318" t="s">
        <v>277</v>
      </c>
      <c r="E51" s="318" t="s">
        <v>296</v>
      </c>
      <c r="F51" s="318" t="s">
        <v>297</v>
      </c>
      <c r="G51" s="319" t="s">
        <v>298</v>
      </c>
      <c r="H51" s="318" t="s">
        <v>74</v>
      </c>
      <c r="I51" s="318" t="s">
        <v>299</v>
      </c>
      <c r="J51" s="318" t="s">
        <v>300</v>
      </c>
      <c r="K51" s="318" t="s">
        <v>235</v>
      </c>
      <c r="L51" s="320" t="s">
        <v>301</v>
      </c>
    </row>
    <row r="52" spans="1:211" x14ac:dyDescent="0.25">
      <c r="A52" s="5"/>
      <c r="B52" s="259"/>
      <c r="C52" s="5"/>
      <c r="D52" s="19"/>
      <c r="E52" s="21"/>
      <c r="F52" s="5"/>
      <c r="G52" s="5"/>
      <c r="H52" s="5"/>
      <c r="I52" s="5"/>
      <c r="J52" s="5"/>
      <c r="K52" s="5"/>
      <c r="L52" s="5"/>
    </row>
    <row r="53" spans="1:211" x14ac:dyDescent="0.25">
      <c r="A53" s="5"/>
      <c r="B53" s="5"/>
      <c r="C53" s="5"/>
      <c r="D53" s="19"/>
      <c r="E53" s="21"/>
      <c r="F53" s="5"/>
      <c r="G53" s="24"/>
      <c r="H53" s="5"/>
      <c r="I53" s="5"/>
      <c r="J53" s="5"/>
      <c r="K53" s="5"/>
      <c r="L53" s="5"/>
    </row>
    <row r="54" spans="1:211" x14ac:dyDescent="0.25">
      <c r="A54" s="5"/>
      <c r="B54" s="5"/>
      <c r="C54" s="5"/>
      <c r="D54" s="19"/>
      <c r="E54" s="21"/>
      <c r="F54" s="5"/>
      <c r="G54" s="24"/>
      <c r="H54" s="5"/>
      <c r="I54" s="5"/>
      <c r="J54" s="5"/>
      <c r="K54" s="5"/>
      <c r="L54" s="5"/>
    </row>
    <row r="55" spans="1:211" ht="38.25" customHeight="1" x14ac:dyDescent="0.25">
      <c r="A55" s="254" t="s">
        <v>16</v>
      </c>
      <c r="B55" s="255" t="s">
        <v>450</v>
      </c>
      <c r="C55" s="256"/>
      <c r="D55" s="257"/>
      <c r="E55" s="257"/>
      <c r="F55" s="257"/>
      <c r="G55" s="257"/>
      <c r="H55" s="257"/>
      <c r="I55" s="257"/>
      <c r="J55" s="257"/>
      <c r="K55" s="257"/>
      <c r="L55" s="258" t="s">
        <v>11</v>
      </c>
    </row>
    <row r="56" spans="1:211" ht="4.5" customHeight="1" x14ac:dyDescent="0.25">
      <c r="A56" s="5"/>
      <c r="B56" s="5"/>
      <c r="C56" s="5"/>
      <c r="D56" s="19"/>
      <c r="E56" s="5"/>
      <c r="F56" s="5"/>
      <c r="G56" s="5"/>
      <c r="H56" s="5"/>
      <c r="I56" s="5"/>
      <c r="J56" s="5"/>
      <c r="K56" s="5"/>
      <c r="L56" s="5"/>
    </row>
    <row r="57" spans="1:211" x14ac:dyDescent="0.25">
      <c r="A57" s="324">
        <v>32.130000000000003</v>
      </c>
      <c r="B57" s="316" t="s">
        <v>99</v>
      </c>
      <c r="C57" s="323"/>
      <c r="D57" s="318" t="s">
        <v>277</v>
      </c>
      <c r="E57" s="318" t="s">
        <v>296</v>
      </c>
      <c r="F57" s="318" t="s">
        <v>297</v>
      </c>
      <c r="G57" s="319" t="s">
        <v>298</v>
      </c>
      <c r="H57" s="318" t="s">
        <v>74</v>
      </c>
      <c r="I57" s="318" t="s">
        <v>299</v>
      </c>
      <c r="J57" s="318" t="s">
        <v>300</v>
      </c>
      <c r="K57" s="318" t="s">
        <v>235</v>
      </c>
      <c r="L57" s="320" t="s">
        <v>11</v>
      </c>
    </row>
    <row r="58" spans="1:211" x14ac:dyDescent="0.25">
      <c r="A58" s="19"/>
      <c r="B58" s="5"/>
      <c r="C58" s="5"/>
      <c r="D58" s="43"/>
      <c r="E58" s="43"/>
      <c r="F58" s="43"/>
      <c r="G58" s="36"/>
      <c r="H58" s="43"/>
      <c r="I58" s="43"/>
      <c r="J58" s="43"/>
      <c r="K58" s="43"/>
      <c r="L58" s="260"/>
    </row>
    <row r="59" spans="1:211" s="300" customFormat="1" ht="14.25" thickBot="1" x14ac:dyDescent="0.3">
      <c r="A59" s="5"/>
      <c r="B59" s="8" t="s">
        <v>19</v>
      </c>
      <c r="C59" s="5"/>
      <c r="D59" s="19"/>
      <c r="E59" s="49"/>
      <c r="F59" s="5"/>
      <c r="G59" s="36"/>
      <c r="H59" s="32"/>
      <c r="I59" s="14"/>
      <c r="J59" s="32"/>
      <c r="K59" s="21">
        <f>SUM(K70:K73)</f>
        <v>945</v>
      </c>
      <c r="L59" s="431">
        <f>SUM(K59:K60)</f>
        <v>945</v>
      </c>
      <c r="M59" s="112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12"/>
      <c r="AW59" s="112"/>
      <c r="AX59" s="112"/>
      <c r="AY59" s="112"/>
      <c r="AZ59" s="112"/>
      <c r="BA59" s="112"/>
      <c r="BB59" s="112"/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  <c r="CA59" s="112"/>
      <c r="CB59" s="112"/>
      <c r="CC59" s="112"/>
      <c r="CD59" s="112"/>
      <c r="CE59" s="112"/>
      <c r="CF59" s="112"/>
      <c r="CG59" s="112"/>
      <c r="CH59" s="112"/>
      <c r="CI59" s="112"/>
      <c r="CJ59" s="112"/>
      <c r="CK59" s="112"/>
      <c r="CL59" s="112"/>
      <c r="CM59" s="112"/>
      <c r="CN59" s="112"/>
      <c r="CO59" s="112"/>
      <c r="CP59" s="112"/>
      <c r="CQ59" s="112"/>
      <c r="CR59" s="112"/>
      <c r="CS59" s="112"/>
      <c r="CT59" s="112"/>
      <c r="CU59" s="112"/>
      <c r="CV59" s="112"/>
      <c r="CW59" s="112"/>
      <c r="CX59" s="112"/>
      <c r="CY59" s="112"/>
      <c r="CZ59" s="112"/>
      <c r="DA59" s="112"/>
      <c r="DB59" s="112"/>
      <c r="DC59" s="112"/>
      <c r="DD59" s="112"/>
      <c r="DE59" s="112"/>
      <c r="DF59" s="112"/>
      <c r="DG59" s="112"/>
      <c r="DH59" s="112"/>
      <c r="DI59" s="112"/>
      <c r="DJ59" s="112"/>
      <c r="DK59" s="112"/>
      <c r="DL59" s="112"/>
      <c r="DM59" s="112"/>
      <c r="DN59" s="112"/>
      <c r="DO59" s="112"/>
      <c r="DP59" s="112"/>
      <c r="DQ59" s="112"/>
      <c r="DR59" s="112"/>
      <c r="DS59" s="112"/>
      <c r="DT59" s="112"/>
      <c r="DU59" s="112"/>
      <c r="DV59" s="112"/>
      <c r="DW59" s="112"/>
      <c r="DX59" s="112"/>
      <c r="DY59" s="112"/>
      <c r="DZ59" s="112"/>
      <c r="EA59" s="112"/>
      <c r="EB59" s="112"/>
      <c r="EC59" s="112"/>
      <c r="ED59" s="112"/>
      <c r="EE59" s="112"/>
      <c r="EF59" s="112"/>
      <c r="EG59" s="112"/>
      <c r="EH59" s="112"/>
      <c r="EI59" s="112"/>
      <c r="EJ59" s="112"/>
      <c r="EK59" s="112"/>
      <c r="EL59" s="112"/>
      <c r="EM59" s="112"/>
      <c r="EN59" s="112"/>
      <c r="EO59" s="112"/>
      <c r="EP59" s="112"/>
      <c r="EQ59" s="112"/>
      <c r="ER59" s="112"/>
      <c r="ES59" s="112"/>
      <c r="ET59" s="112"/>
      <c r="EU59" s="112"/>
      <c r="EV59" s="112"/>
      <c r="EW59" s="112"/>
      <c r="EX59" s="112"/>
      <c r="EY59" s="112"/>
      <c r="EZ59" s="112"/>
      <c r="FA59" s="112"/>
      <c r="FB59" s="112"/>
      <c r="FC59" s="112"/>
      <c r="FD59" s="112"/>
      <c r="FE59" s="112"/>
      <c r="FF59" s="112"/>
      <c r="FG59" s="112"/>
      <c r="FH59" s="112"/>
      <c r="FI59" s="112"/>
      <c r="FJ59" s="112"/>
      <c r="FK59" s="112"/>
      <c r="FL59" s="112"/>
      <c r="FM59" s="112"/>
      <c r="FN59" s="112"/>
      <c r="FO59" s="112"/>
      <c r="FP59" s="112"/>
      <c r="FQ59" s="112"/>
      <c r="FR59" s="112"/>
      <c r="FS59" s="112"/>
      <c r="FT59" s="112"/>
      <c r="FU59" s="112"/>
      <c r="FV59" s="112"/>
      <c r="FW59" s="112"/>
      <c r="FX59" s="112"/>
      <c r="FY59" s="112"/>
      <c r="FZ59" s="112"/>
      <c r="GA59" s="112"/>
      <c r="GB59" s="112"/>
      <c r="GC59" s="112"/>
      <c r="GD59" s="112"/>
      <c r="GE59" s="112"/>
      <c r="GF59" s="112"/>
      <c r="GG59" s="112"/>
      <c r="GH59" s="112"/>
      <c r="GI59" s="112"/>
      <c r="GJ59" s="112"/>
      <c r="GK59" s="112"/>
      <c r="GL59" s="112"/>
      <c r="GM59" s="112"/>
      <c r="GN59" s="112"/>
      <c r="GO59" s="112"/>
      <c r="GP59" s="112"/>
      <c r="GQ59" s="112"/>
      <c r="GR59" s="112"/>
      <c r="GS59" s="112"/>
      <c r="GT59" s="112"/>
      <c r="GU59" s="112"/>
      <c r="GV59" s="112"/>
      <c r="GW59" s="112"/>
      <c r="GX59" s="112"/>
      <c r="GY59" s="112"/>
      <c r="GZ59" s="112"/>
      <c r="HA59" s="112"/>
      <c r="HB59" s="112"/>
      <c r="HC59" s="112"/>
    </row>
    <row r="60" spans="1:211" ht="14.25" thickTop="1" x14ac:dyDescent="0.25">
      <c r="A60" s="5"/>
      <c r="B60" s="8" t="s">
        <v>319</v>
      </c>
      <c r="C60" s="5"/>
      <c r="D60" s="19"/>
      <c r="E60" s="49"/>
      <c r="F60" s="5"/>
      <c r="G60" s="36"/>
      <c r="H60" s="32"/>
      <c r="I60" s="14"/>
      <c r="J60" s="32"/>
      <c r="K60" s="21">
        <f>SUM(K76:K90)</f>
        <v>0</v>
      </c>
      <c r="L60" s="431"/>
    </row>
    <row r="61" spans="1:211" ht="15" x14ac:dyDescent="0.35">
      <c r="A61" s="5"/>
      <c r="B61" s="432" t="s">
        <v>20</v>
      </c>
      <c r="C61" s="5"/>
      <c r="D61" s="19"/>
      <c r="E61" s="49"/>
      <c r="F61" s="49"/>
      <c r="G61" s="50"/>
      <c r="H61" s="49"/>
      <c r="I61" s="49"/>
      <c r="J61" s="49"/>
      <c r="K61" s="54">
        <v>0</v>
      </c>
      <c r="L61" s="30"/>
    </row>
    <row r="62" spans="1:211" x14ac:dyDescent="0.25">
      <c r="A62" s="5"/>
      <c r="B62" s="56" t="s">
        <v>10</v>
      </c>
      <c r="C62" s="5"/>
      <c r="D62" s="19"/>
      <c r="E62" s="433" t="s">
        <v>75</v>
      </c>
      <c r="F62" s="5"/>
      <c r="G62" s="5"/>
      <c r="H62" s="5"/>
      <c r="I62" s="5"/>
      <c r="J62" s="5"/>
      <c r="K62" s="5"/>
      <c r="L62" s="5"/>
    </row>
    <row r="63" spans="1:211" x14ac:dyDescent="0.25">
      <c r="A63" s="5"/>
      <c r="B63" s="56" t="s">
        <v>134</v>
      </c>
      <c r="C63" s="5"/>
      <c r="D63" s="19"/>
      <c r="E63" s="433" t="s">
        <v>75</v>
      </c>
      <c r="F63" s="5"/>
      <c r="G63" s="5"/>
      <c r="H63" s="5"/>
      <c r="I63" s="5"/>
      <c r="J63" s="5"/>
      <c r="K63" s="5"/>
      <c r="L63" s="5"/>
    </row>
    <row r="64" spans="1:211" x14ac:dyDescent="0.25">
      <c r="A64" s="5"/>
      <c r="B64" s="56" t="s">
        <v>9</v>
      </c>
      <c r="C64" s="5"/>
      <c r="D64" s="19"/>
      <c r="E64" s="433" t="s">
        <v>75</v>
      </c>
      <c r="F64" s="8"/>
      <c r="G64" s="36"/>
      <c r="H64" s="32"/>
      <c r="I64" s="14"/>
      <c r="J64" s="32"/>
      <c r="K64" s="21"/>
      <c r="L64" s="431"/>
    </row>
    <row r="65" spans="1:12" x14ac:dyDescent="0.25">
      <c r="A65" s="5"/>
      <c r="B65" s="56" t="s">
        <v>201</v>
      </c>
      <c r="C65" s="5"/>
      <c r="D65" s="19"/>
      <c r="E65" s="433" t="s">
        <v>75</v>
      </c>
      <c r="F65" s="8"/>
      <c r="G65" s="36"/>
      <c r="H65" s="32"/>
      <c r="I65" s="14"/>
      <c r="J65" s="32"/>
      <c r="K65" s="21"/>
      <c r="L65" s="431"/>
    </row>
    <row r="66" spans="1:12" x14ac:dyDescent="0.25">
      <c r="A66" s="5"/>
      <c r="B66" s="56" t="s">
        <v>204</v>
      </c>
      <c r="C66" s="49"/>
      <c r="D66" s="49"/>
      <c r="E66" s="433" t="s">
        <v>75</v>
      </c>
      <c r="F66" s="5"/>
      <c r="G66" s="36"/>
      <c r="H66" s="32"/>
      <c r="I66" s="14"/>
      <c r="J66" s="32"/>
      <c r="K66" s="32"/>
      <c r="L66" s="431"/>
    </row>
    <row r="67" spans="1:12" x14ac:dyDescent="0.25">
      <c r="A67" s="5"/>
      <c r="B67" s="56"/>
      <c r="C67" s="49"/>
      <c r="D67" s="5"/>
      <c r="E67" s="433" t="s">
        <v>75</v>
      </c>
      <c r="F67" s="32"/>
      <c r="G67" s="36"/>
      <c r="H67" s="32"/>
      <c r="I67" s="14"/>
      <c r="J67" s="32"/>
      <c r="K67" s="32"/>
      <c r="L67" s="431"/>
    </row>
    <row r="68" spans="1:12" x14ac:dyDescent="0.25">
      <c r="A68" s="5"/>
      <c r="B68" s="5"/>
      <c r="C68" s="49"/>
      <c r="D68" s="5"/>
      <c r="E68" s="32"/>
      <c r="F68" s="32"/>
      <c r="G68" s="36"/>
      <c r="H68" s="32"/>
      <c r="I68" s="14"/>
      <c r="J68" s="32"/>
      <c r="K68" s="32"/>
      <c r="L68" s="431"/>
    </row>
    <row r="69" spans="1:12" x14ac:dyDescent="0.25">
      <c r="A69" s="5"/>
      <c r="B69" s="8" t="s">
        <v>19</v>
      </c>
      <c r="C69" s="49"/>
      <c r="D69" s="5"/>
      <c r="E69" s="5"/>
      <c r="F69" s="5"/>
      <c r="G69" s="5"/>
      <c r="H69" s="5"/>
      <c r="I69" s="12"/>
      <c r="J69" s="5"/>
      <c r="K69" s="12"/>
      <c r="L69" s="431"/>
    </row>
    <row r="70" spans="1:12" x14ac:dyDescent="0.25">
      <c r="A70" s="5"/>
      <c r="B70" s="5" t="s">
        <v>135</v>
      </c>
      <c r="C70" s="434">
        <v>0</v>
      </c>
      <c r="D70" s="5"/>
      <c r="E70" s="19"/>
      <c r="F70" s="19"/>
      <c r="G70" s="19"/>
      <c r="H70" s="5">
        <v>1</v>
      </c>
      <c r="I70" s="12">
        <v>75</v>
      </c>
      <c r="J70" s="5" t="s">
        <v>78</v>
      </c>
      <c r="K70" s="12">
        <f t="shared" ref="K70:K73" si="2">H70*I70</f>
        <v>75</v>
      </c>
      <c r="L70" s="431"/>
    </row>
    <row r="71" spans="1:12" x14ac:dyDescent="0.25">
      <c r="A71" s="5"/>
      <c r="B71" s="5" t="s">
        <v>211</v>
      </c>
      <c r="C71" s="434">
        <v>0</v>
      </c>
      <c r="D71" s="5"/>
      <c r="E71" s="19"/>
      <c r="F71" s="19"/>
      <c r="G71" s="19"/>
      <c r="H71" s="5">
        <v>45</v>
      </c>
      <c r="I71" s="12">
        <v>16</v>
      </c>
      <c r="J71" s="5" t="s">
        <v>335</v>
      </c>
      <c r="K71" s="12">
        <f t="shared" si="2"/>
        <v>720</v>
      </c>
      <c r="L71" s="431"/>
    </row>
    <row r="72" spans="1:12" x14ac:dyDescent="0.25">
      <c r="A72" s="5"/>
      <c r="B72" s="5" t="s">
        <v>102</v>
      </c>
      <c r="C72" s="434">
        <v>0</v>
      </c>
      <c r="D72" s="5"/>
      <c r="E72" s="19"/>
      <c r="F72" s="19"/>
      <c r="G72" s="19"/>
      <c r="H72" s="5">
        <v>0</v>
      </c>
      <c r="I72" s="12">
        <v>131.85</v>
      </c>
      <c r="J72" s="5" t="s">
        <v>336</v>
      </c>
      <c r="K72" s="12">
        <f t="shared" si="2"/>
        <v>0</v>
      </c>
      <c r="L72" s="431"/>
    </row>
    <row r="73" spans="1:12" x14ac:dyDescent="0.25">
      <c r="A73" s="5"/>
      <c r="B73" s="5" t="s">
        <v>103</v>
      </c>
      <c r="C73" s="434">
        <v>0</v>
      </c>
      <c r="D73" s="5"/>
      <c r="E73" s="19"/>
      <c r="F73" s="19"/>
      <c r="G73" s="19"/>
      <c r="H73" s="5">
        <v>1</v>
      </c>
      <c r="I73" s="12">
        <v>150</v>
      </c>
      <c r="J73" s="5" t="s">
        <v>78</v>
      </c>
      <c r="K73" s="12">
        <f t="shared" si="2"/>
        <v>150</v>
      </c>
      <c r="L73" s="431"/>
    </row>
    <row r="74" spans="1:12" x14ac:dyDescent="0.25">
      <c r="A74" s="5"/>
      <c r="B74" s="5"/>
      <c r="C74" s="434">
        <v>0</v>
      </c>
      <c r="D74" s="5"/>
      <c r="E74" s="43"/>
      <c r="F74" s="43"/>
      <c r="G74" s="36"/>
      <c r="H74" s="32"/>
      <c r="I74" s="14"/>
      <c r="J74" s="32"/>
      <c r="K74" s="32"/>
      <c r="L74" s="431"/>
    </row>
    <row r="75" spans="1:12" x14ac:dyDescent="0.25">
      <c r="A75" s="5"/>
      <c r="B75" s="8" t="s">
        <v>334</v>
      </c>
      <c r="C75" s="433">
        <f>SUM(C70:C74)</f>
        <v>0</v>
      </c>
      <c r="D75" s="5"/>
      <c r="E75" s="19"/>
      <c r="F75" s="19"/>
      <c r="G75" s="19"/>
      <c r="H75" s="5"/>
      <c r="I75" s="12"/>
      <c r="J75" s="5"/>
      <c r="K75" s="12"/>
      <c r="L75" s="431"/>
    </row>
    <row r="76" spans="1:12" x14ac:dyDescent="0.25">
      <c r="A76" s="5"/>
      <c r="B76" s="5" t="s">
        <v>171</v>
      </c>
      <c r="C76" s="32"/>
      <c r="D76" s="5"/>
      <c r="E76" s="19"/>
      <c r="F76" s="19"/>
      <c r="G76" s="19"/>
      <c r="H76" s="5">
        <v>0</v>
      </c>
      <c r="I76" s="12">
        <v>4</v>
      </c>
      <c r="J76" s="5" t="s">
        <v>75</v>
      </c>
      <c r="K76" s="12">
        <f t="shared" ref="K76:K91" si="3">H76*I76</f>
        <v>0</v>
      </c>
      <c r="L76" s="431"/>
    </row>
    <row r="77" spans="1:12" x14ac:dyDescent="0.25">
      <c r="A77" s="5"/>
      <c r="B77" s="5" t="s">
        <v>194</v>
      </c>
      <c r="C77" s="5"/>
      <c r="D77" s="5"/>
      <c r="E77" s="19"/>
      <c r="F77" s="19"/>
      <c r="G77" s="19"/>
      <c r="H77" s="5">
        <v>0</v>
      </c>
      <c r="I77" s="12">
        <v>4.5</v>
      </c>
      <c r="J77" s="5" t="s">
        <v>75</v>
      </c>
      <c r="K77" s="12">
        <f t="shared" si="3"/>
        <v>0</v>
      </c>
      <c r="L77" s="431"/>
    </row>
    <row r="78" spans="1:12" x14ac:dyDescent="0.25">
      <c r="A78" s="5"/>
      <c r="B78" s="5" t="s">
        <v>136</v>
      </c>
      <c r="C78" s="5"/>
      <c r="D78" s="5"/>
      <c r="E78" s="19"/>
      <c r="F78" s="19"/>
      <c r="G78" s="19"/>
      <c r="H78" s="5">
        <v>0</v>
      </c>
      <c r="I78" s="12">
        <v>3.25</v>
      </c>
      <c r="J78" s="5" t="s">
        <v>75</v>
      </c>
      <c r="K78" s="12">
        <f t="shared" si="3"/>
        <v>0</v>
      </c>
      <c r="L78" s="431"/>
    </row>
    <row r="79" spans="1:12" x14ac:dyDescent="0.25">
      <c r="A79" s="5"/>
      <c r="B79" s="5" t="s">
        <v>172</v>
      </c>
      <c r="C79" s="5"/>
      <c r="D79" s="5"/>
      <c r="E79" s="19"/>
      <c r="F79" s="19"/>
      <c r="G79" s="19"/>
      <c r="H79" s="5">
        <v>0</v>
      </c>
      <c r="I79" s="12">
        <v>10</v>
      </c>
      <c r="J79" s="5" t="s">
        <v>79</v>
      </c>
      <c r="K79" s="12">
        <f t="shared" si="3"/>
        <v>0</v>
      </c>
      <c r="L79" s="431"/>
    </row>
    <row r="80" spans="1:12" x14ac:dyDescent="0.25">
      <c r="A80" s="5"/>
      <c r="B80" s="5" t="s">
        <v>137</v>
      </c>
      <c r="C80" s="5"/>
      <c r="D80" s="5"/>
      <c r="E80" s="19"/>
      <c r="F80" s="19"/>
      <c r="G80" s="19"/>
      <c r="H80" s="5">
        <v>0</v>
      </c>
      <c r="I80" s="12">
        <v>15</v>
      </c>
      <c r="J80" s="5" t="s">
        <v>75</v>
      </c>
      <c r="K80" s="12">
        <f t="shared" si="3"/>
        <v>0</v>
      </c>
      <c r="L80" s="431"/>
    </row>
    <row r="81" spans="1:12" x14ac:dyDescent="0.25">
      <c r="A81" s="5"/>
      <c r="B81" s="5" t="s">
        <v>134</v>
      </c>
      <c r="C81" s="5"/>
      <c r="D81" s="5"/>
      <c r="E81" s="19"/>
      <c r="F81" s="19"/>
      <c r="G81" s="19"/>
      <c r="H81" s="5">
        <v>0</v>
      </c>
      <c r="I81" s="12">
        <v>800</v>
      </c>
      <c r="J81" s="5" t="s">
        <v>75</v>
      </c>
      <c r="K81" s="12">
        <f t="shared" si="3"/>
        <v>0</v>
      </c>
      <c r="L81" s="431"/>
    </row>
    <row r="82" spans="1:12" x14ac:dyDescent="0.25">
      <c r="A82" s="5"/>
      <c r="B82" s="5" t="s">
        <v>143</v>
      </c>
      <c r="C82" s="32"/>
      <c r="D82" s="5"/>
      <c r="E82" s="19"/>
      <c r="F82" s="19"/>
      <c r="G82" s="19"/>
      <c r="H82" s="5">
        <v>0</v>
      </c>
      <c r="I82" s="12">
        <v>82.5</v>
      </c>
      <c r="J82" s="5" t="s">
        <v>76</v>
      </c>
      <c r="K82" s="12">
        <f t="shared" si="3"/>
        <v>0</v>
      </c>
      <c r="L82" s="431"/>
    </row>
    <row r="83" spans="1:12" x14ac:dyDescent="0.25">
      <c r="A83" s="5"/>
      <c r="B83" s="5" t="s">
        <v>195</v>
      </c>
      <c r="C83" s="5"/>
      <c r="D83" s="5"/>
      <c r="E83" s="19"/>
      <c r="F83" s="19"/>
      <c r="G83" s="19"/>
      <c r="H83" s="5">
        <v>0</v>
      </c>
      <c r="I83" s="12">
        <v>12</v>
      </c>
      <c r="J83" s="5" t="s">
        <v>79</v>
      </c>
      <c r="K83" s="12">
        <f t="shared" si="3"/>
        <v>0</v>
      </c>
      <c r="L83" s="431"/>
    </row>
    <row r="84" spans="1:12" x14ac:dyDescent="0.25">
      <c r="A84" s="5"/>
      <c r="B84" s="5" t="s">
        <v>139</v>
      </c>
      <c r="C84" s="5"/>
      <c r="D84" s="5"/>
      <c r="E84" s="19"/>
      <c r="F84" s="19"/>
      <c r="G84" s="19"/>
      <c r="H84" s="5">
        <v>0</v>
      </c>
      <c r="I84" s="12">
        <v>8</v>
      </c>
      <c r="J84" s="5" t="s">
        <v>79</v>
      </c>
      <c r="K84" s="12">
        <f t="shared" si="3"/>
        <v>0</v>
      </c>
      <c r="L84" s="431"/>
    </row>
    <row r="85" spans="1:12" x14ac:dyDescent="0.25">
      <c r="A85" s="5"/>
      <c r="B85" s="5" t="s">
        <v>205</v>
      </c>
      <c r="C85" s="5"/>
      <c r="D85" s="5"/>
      <c r="E85" s="19"/>
      <c r="F85" s="19"/>
      <c r="G85" s="19"/>
      <c r="H85" s="5">
        <v>0</v>
      </c>
      <c r="I85" s="12">
        <v>6</v>
      </c>
      <c r="J85" s="5" t="s">
        <v>75</v>
      </c>
      <c r="K85" s="12">
        <f t="shared" si="3"/>
        <v>0</v>
      </c>
      <c r="L85" s="431"/>
    </row>
    <row r="86" spans="1:12" x14ac:dyDescent="0.25">
      <c r="A86" s="5"/>
      <c r="B86" s="5" t="s">
        <v>174</v>
      </c>
      <c r="C86" s="5"/>
      <c r="D86" s="5"/>
      <c r="E86" s="19"/>
      <c r="F86" s="19"/>
      <c r="G86" s="19"/>
      <c r="H86" s="5">
        <v>0</v>
      </c>
      <c r="I86" s="12">
        <v>6</v>
      </c>
      <c r="J86" s="5" t="s">
        <v>75</v>
      </c>
      <c r="K86" s="12">
        <f t="shared" si="3"/>
        <v>0</v>
      </c>
      <c r="L86" s="431"/>
    </row>
    <row r="87" spans="1:12" x14ac:dyDescent="0.25">
      <c r="A87" s="5"/>
      <c r="B87" s="5" t="s">
        <v>173</v>
      </c>
      <c r="C87" s="5"/>
      <c r="D87" s="5"/>
      <c r="E87" s="19"/>
      <c r="F87" s="19"/>
      <c r="G87" s="19"/>
      <c r="H87" s="5">
        <v>0</v>
      </c>
      <c r="I87" s="12">
        <v>44</v>
      </c>
      <c r="J87" s="5" t="s">
        <v>79</v>
      </c>
      <c r="K87" s="12">
        <f t="shared" si="3"/>
        <v>0</v>
      </c>
      <c r="L87" s="431"/>
    </row>
    <row r="88" spans="1:12" x14ac:dyDescent="0.25">
      <c r="A88" s="5"/>
      <c r="B88" s="5" t="s">
        <v>138</v>
      </c>
      <c r="C88" s="5"/>
      <c r="D88" s="5"/>
      <c r="E88" s="19"/>
      <c r="F88" s="19"/>
      <c r="G88" s="19"/>
      <c r="H88" s="5">
        <v>0</v>
      </c>
      <c r="I88" s="12">
        <v>300</v>
      </c>
      <c r="J88" s="5" t="s">
        <v>339</v>
      </c>
      <c r="K88" s="12">
        <f t="shared" si="3"/>
        <v>0</v>
      </c>
      <c r="L88" s="431"/>
    </row>
    <row r="89" spans="1:12" x14ac:dyDescent="0.25">
      <c r="A89" s="5"/>
      <c r="B89" s="5" t="s">
        <v>108</v>
      </c>
      <c r="C89" s="5"/>
      <c r="D89" s="5"/>
      <c r="E89" s="19"/>
      <c r="F89" s="19"/>
      <c r="G89" s="19"/>
      <c r="H89" s="5">
        <v>0</v>
      </c>
      <c r="I89" s="12">
        <v>0.4</v>
      </c>
      <c r="J89" s="5" t="s">
        <v>75</v>
      </c>
      <c r="K89" s="12">
        <f t="shared" si="3"/>
        <v>0</v>
      </c>
      <c r="L89" s="431"/>
    </row>
    <row r="90" spans="1:12" x14ac:dyDescent="0.25">
      <c r="A90" s="5"/>
      <c r="B90" s="5" t="s">
        <v>109</v>
      </c>
      <c r="C90" s="5"/>
      <c r="D90" s="5"/>
      <c r="E90" s="19"/>
      <c r="F90" s="19"/>
      <c r="G90" s="19"/>
      <c r="H90" s="5">
        <v>0</v>
      </c>
      <c r="I90" s="12">
        <v>0.05</v>
      </c>
      <c r="J90" s="5" t="s">
        <v>75</v>
      </c>
      <c r="K90" s="12">
        <f t="shared" si="3"/>
        <v>0</v>
      </c>
      <c r="L90" s="431"/>
    </row>
    <row r="91" spans="1:12" x14ac:dyDescent="0.25">
      <c r="A91" s="5"/>
      <c r="B91" s="5" t="s">
        <v>144</v>
      </c>
      <c r="C91" s="5"/>
      <c r="D91" s="5"/>
      <c r="E91" s="42"/>
      <c r="F91" s="42"/>
      <c r="G91" s="42"/>
      <c r="H91" s="13">
        <v>0</v>
      </c>
      <c r="I91" s="40">
        <v>0.45</v>
      </c>
      <c r="J91" s="13" t="s">
        <v>75</v>
      </c>
      <c r="K91" s="12">
        <f t="shared" si="3"/>
        <v>0</v>
      </c>
      <c r="L91" s="5"/>
    </row>
    <row r="92" spans="1:12" x14ac:dyDescent="0.25">
      <c r="A92" s="5"/>
      <c r="B92" s="56" t="s">
        <v>175</v>
      </c>
      <c r="C92" s="5"/>
      <c r="D92" s="5"/>
      <c r="E92" s="5"/>
      <c r="F92" s="5"/>
      <c r="G92" s="5"/>
      <c r="H92" s="5"/>
      <c r="I92" s="5"/>
      <c r="J92" s="5"/>
      <c r="K92" s="5"/>
      <c r="L92" s="5"/>
    </row>
    <row r="93" spans="1:12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</row>
    <row r="94" spans="1:12" x14ac:dyDescent="0.25">
      <c r="A94" s="324">
        <v>32.14</v>
      </c>
      <c r="B94" s="316" t="s">
        <v>451</v>
      </c>
      <c r="C94" s="323"/>
      <c r="D94" s="318" t="s">
        <v>277</v>
      </c>
      <c r="E94" s="318" t="s">
        <v>296</v>
      </c>
      <c r="F94" s="318" t="s">
        <v>297</v>
      </c>
      <c r="G94" s="319" t="s">
        <v>298</v>
      </c>
      <c r="H94" s="318" t="s">
        <v>74</v>
      </c>
      <c r="I94" s="318" t="s">
        <v>299</v>
      </c>
      <c r="J94" s="318" t="s">
        <v>300</v>
      </c>
      <c r="K94" s="318" t="s">
        <v>235</v>
      </c>
      <c r="L94" s="320" t="s">
        <v>11</v>
      </c>
    </row>
    <row r="95" spans="1:12" x14ac:dyDescent="0.25">
      <c r="A95" s="5"/>
      <c r="B95" s="5"/>
      <c r="C95" s="43"/>
      <c r="D95" s="43"/>
      <c r="E95" s="43"/>
      <c r="F95" s="43"/>
      <c r="G95" s="36"/>
      <c r="H95" s="43"/>
      <c r="I95" s="43"/>
      <c r="J95" s="43"/>
      <c r="K95" s="43"/>
      <c r="L95" s="260"/>
    </row>
    <row r="96" spans="1:12" x14ac:dyDescent="0.25">
      <c r="A96" s="5"/>
      <c r="B96" s="9" t="s">
        <v>320</v>
      </c>
      <c r="C96" s="5"/>
      <c r="D96" s="5"/>
      <c r="E96" s="5"/>
      <c r="F96" s="5"/>
      <c r="G96" s="5"/>
      <c r="H96" s="5"/>
      <c r="I96" s="5"/>
      <c r="J96" s="5"/>
      <c r="K96" s="5"/>
      <c r="L96" s="48">
        <f>SUM(K104:K112)</f>
        <v>0</v>
      </c>
    </row>
    <row r="97" spans="1:12" x14ac:dyDescent="0.25">
      <c r="A97" s="5"/>
      <c r="B97" s="34" t="s">
        <v>326</v>
      </c>
      <c r="C97" s="5"/>
      <c r="D97" s="5">
        <v>0</v>
      </c>
      <c r="E97" s="27" t="s">
        <v>75</v>
      </c>
      <c r="F97" s="5"/>
      <c r="G97" s="5"/>
      <c r="H97" s="5"/>
      <c r="I97" s="5"/>
      <c r="J97" s="5"/>
      <c r="K97" s="5"/>
      <c r="L97" s="5"/>
    </row>
    <row r="98" spans="1:12" x14ac:dyDescent="0.25">
      <c r="A98" s="5"/>
      <c r="B98" s="34" t="s">
        <v>327</v>
      </c>
      <c r="C98" s="5"/>
      <c r="D98" s="5">
        <v>0</v>
      </c>
      <c r="E98" s="27" t="s">
        <v>328</v>
      </c>
      <c r="F98" s="5"/>
      <c r="G98" s="5"/>
      <c r="H98" s="5"/>
      <c r="I98" s="5"/>
      <c r="J98" s="5"/>
      <c r="K98" s="5"/>
      <c r="L98" s="5"/>
    </row>
    <row r="99" spans="1:12" x14ac:dyDescent="0.25">
      <c r="A99" s="5"/>
      <c r="B99" s="5"/>
      <c r="C99" s="5"/>
      <c r="D99" s="5">
        <f>SUM(D97:D98)</f>
        <v>0</v>
      </c>
      <c r="E99" s="27" t="s">
        <v>329</v>
      </c>
      <c r="F99" s="5"/>
      <c r="G99" s="5"/>
      <c r="H99" s="5"/>
      <c r="I99" s="5"/>
      <c r="J99" s="5"/>
      <c r="K99" s="5"/>
      <c r="L99" s="5"/>
    </row>
    <row r="100" spans="1:12" x14ac:dyDescent="0.25">
      <c r="A100" s="5"/>
      <c r="B100" s="34" t="s">
        <v>330</v>
      </c>
      <c r="C100" s="5"/>
      <c r="D100" s="5">
        <v>0</v>
      </c>
      <c r="E100" s="27" t="s">
        <v>78</v>
      </c>
      <c r="F100" s="5"/>
      <c r="G100" s="5"/>
      <c r="H100" s="5"/>
      <c r="I100" s="5"/>
      <c r="J100" s="5"/>
      <c r="K100" s="5"/>
      <c r="L100" s="5"/>
    </row>
    <row r="101" spans="1:12" x14ac:dyDescent="0.25">
      <c r="A101" s="5"/>
      <c r="B101" s="5"/>
      <c r="C101" s="5"/>
      <c r="D101" s="5"/>
      <c r="E101" s="27"/>
      <c r="F101" s="5"/>
      <c r="G101" s="5"/>
      <c r="H101" s="5"/>
      <c r="I101" s="5"/>
      <c r="J101" s="5"/>
      <c r="K101" s="5"/>
      <c r="L101" s="5"/>
    </row>
    <row r="102" spans="1:12" x14ac:dyDescent="0.25">
      <c r="A102" s="5"/>
      <c r="B102" s="56" t="s">
        <v>122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</row>
    <row r="103" spans="1:12" x14ac:dyDescent="0.25">
      <c r="A103" s="5"/>
      <c r="B103" s="8" t="s">
        <v>306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</row>
    <row r="104" spans="1:12" x14ac:dyDescent="0.25">
      <c r="A104" s="5"/>
      <c r="B104" s="27" t="s">
        <v>177</v>
      </c>
      <c r="C104" s="5"/>
      <c r="D104" s="5"/>
      <c r="E104" s="5"/>
      <c r="F104" s="19" t="s">
        <v>306</v>
      </c>
      <c r="G104" s="19"/>
      <c r="H104" s="5">
        <v>0</v>
      </c>
      <c r="I104" s="12">
        <v>6.25</v>
      </c>
      <c r="J104" s="5" t="s">
        <v>75</v>
      </c>
      <c r="K104" s="12">
        <f t="shared" ref="K104:K112" si="4">H104*I104</f>
        <v>0</v>
      </c>
      <c r="L104" s="5"/>
    </row>
    <row r="105" spans="1:12" x14ac:dyDescent="0.25">
      <c r="A105" s="5"/>
      <c r="B105" s="27" t="s">
        <v>123</v>
      </c>
      <c r="C105" s="5"/>
      <c r="D105" s="5"/>
      <c r="E105" s="5"/>
      <c r="F105" s="19" t="s">
        <v>306</v>
      </c>
      <c r="G105" s="19"/>
      <c r="H105" s="5">
        <v>0</v>
      </c>
      <c r="I105" s="12">
        <v>12</v>
      </c>
      <c r="J105" s="5" t="s">
        <v>79</v>
      </c>
      <c r="K105" s="12">
        <f t="shared" si="4"/>
        <v>0</v>
      </c>
      <c r="L105" s="5"/>
    </row>
    <row r="106" spans="1:12" x14ac:dyDescent="0.25">
      <c r="A106" s="5"/>
      <c r="B106" s="27" t="s">
        <v>183</v>
      </c>
      <c r="C106" s="5"/>
      <c r="D106" s="5"/>
      <c r="E106" s="5"/>
      <c r="F106" s="19" t="s">
        <v>306</v>
      </c>
      <c r="G106" s="19"/>
      <c r="H106" s="5">
        <v>0</v>
      </c>
      <c r="I106" s="12">
        <v>7.25</v>
      </c>
      <c r="J106" s="5" t="s">
        <v>75</v>
      </c>
      <c r="K106" s="12">
        <f t="shared" si="4"/>
        <v>0</v>
      </c>
      <c r="L106" s="5"/>
    </row>
    <row r="107" spans="1:12" x14ac:dyDescent="0.25">
      <c r="A107" s="5"/>
      <c r="B107" s="27" t="s">
        <v>134</v>
      </c>
      <c r="C107" s="5"/>
      <c r="D107" s="5"/>
      <c r="E107" s="5"/>
      <c r="F107" s="19" t="s">
        <v>306</v>
      </c>
      <c r="G107" s="19"/>
      <c r="H107" s="5">
        <v>0</v>
      </c>
      <c r="I107" s="12">
        <v>15.75</v>
      </c>
      <c r="J107" s="5" t="s">
        <v>75</v>
      </c>
      <c r="K107" s="12">
        <f t="shared" si="4"/>
        <v>0</v>
      </c>
      <c r="L107" s="5"/>
    </row>
    <row r="108" spans="1:12" x14ac:dyDescent="0.25">
      <c r="A108" s="5"/>
      <c r="B108" s="27" t="s">
        <v>178</v>
      </c>
      <c r="C108" s="5"/>
      <c r="D108" s="5"/>
      <c r="E108" s="5"/>
      <c r="F108" s="19" t="s">
        <v>306</v>
      </c>
      <c r="G108" s="19"/>
      <c r="H108" s="5">
        <v>0</v>
      </c>
      <c r="I108" s="12">
        <v>3.25</v>
      </c>
      <c r="J108" s="5" t="s">
        <v>79</v>
      </c>
      <c r="K108" s="12">
        <f t="shared" si="4"/>
        <v>0</v>
      </c>
      <c r="L108" s="5"/>
    </row>
    <row r="109" spans="1:12" x14ac:dyDescent="0.25">
      <c r="A109" s="5"/>
      <c r="B109" s="27" t="s">
        <v>119</v>
      </c>
      <c r="C109" s="5"/>
      <c r="D109" s="5"/>
      <c r="E109" s="5"/>
      <c r="F109" s="19" t="s">
        <v>306</v>
      </c>
      <c r="G109" s="19"/>
      <c r="H109" s="5">
        <v>0</v>
      </c>
      <c r="I109" s="12">
        <v>6.75</v>
      </c>
      <c r="J109" s="5" t="s">
        <v>75</v>
      </c>
      <c r="K109" s="12">
        <f t="shared" si="4"/>
        <v>0</v>
      </c>
      <c r="L109" s="5"/>
    </row>
    <row r="110" spans="1:12" x14ac:dyDescent="0.25">
      <c r="A110" s="5"/>
      <c r="B110" s="27" t="s">
        <v>181</v>
      </c>
      <c r="C110" s="5"/>
      <c r="D110" s="5"/>
      <c r="E110" s="5"/>
      <c r="F110" s="19" t="s">
        <v>306</v>
      </c>
      <c r="G110" s="19"/>
      <c r="H110" s="5">
        <v>0</v>
      </c>
      <c r="I110" s="12">
        <v>1</v>
      </c>
      <c r="J110" s="5"/>
      <c r="K110" s="12">
        <f t="shared" si="4"/>
        <v>0</v>
      </c>
      <c r="L110" s="5"/>
    </row>
    <row r="111" spans="1:12" x14ac:dyDescent="0.25">
      <c r="A111" s="5"/>
      <c r="B111" s="27" t="s">
        <v>120</v>
      </c>
      <c r="C111" s="5"/>
      <c r="D111" s="5"/>
      <c r="E111" s="5"/>
      <c r="F111" s="19" t="s">
        <v>306</v>
      </c>
      <c r="G111" s="19"/>
      <c r="H111" s="5">
        <v>0</v>
      </c>
      <c r="I111" s="12">
        <v>1.75</v>
      </c>
      <c r="J111" s="5" t="s">
        <v>75</v>
      </c>
      <c r="K111" s="12">
        <f t="shared" si="4"/>
        <v>0</v>
      </c>
      <c r="L111" s="5"/>
    </row>
    <row r="112" spans="1:12" x14ac:dyDescent="0.25">
      <c r="A112" s="5"/>
      <c r="B112" s="27" t="s">
        <v>176</v>
      </c>
      <c r="C112" s="5"/>
      <c r="D112" s="5"/>
      <c r="E112" s="5"/>
      <c r="F112" s="19" t="s">
        <v>306</v>
      </c>
      <c r="G112" s="19"/>
      <c r="H112" s="5">
        <v>0</v>
      </c>
      <c r="I112" s="12">
        <v>100</v>
      </c>
      <c r="J112" s="5" t="s">
        <v>78</v>
      </c>
      <c r="K112" s="12">
        <f t="shared" si="4"/>
        <v>0</v>
      </c>
      <c r="L112" s="5"/>
    </row>
    <row r="113" spans="1:12" x14ac:dyDescent="0.25">
      <c r="A113" s="5"/>
      <c r="B113" s="414" t="s">
        <v>179</v>
      </c>
      <c r="C113" s="5"/>
      <c r="D113" s="5"/>
      <c r="E113" s="5"/>
      <c r="F113" s="19"/>
      <c r="G113" s="19"/>
      <c r="H113" s="5"/>
      <c r="I113" s="12"/>
      <c r="J113" s="5"/>
      <c r="K113" s="12"/>
      <c r="L113" s="5"/>
    </row>
    <row r="114" spans="1:12" x14ac:dyDescent="0.25">
      <c r="A114" s="5"/>
      <c r="B114" s="27" t="s">
        <v>121</v>
      </c>
      <c r="C114" s="5"/>
      <c r="D114" s="5"/>
      <c r="E114" s="5"/>
      <c r="F114" s="19" t="s">
        <v>306</v>
      </c>
      <c r="G114" s="19"/>
      <c r="H114" s="5">
        <v>0</v>
      </c>
      <c r="I114" s="12">
        <v>1.5</v>
      </c>
      <c r="J114" s="5" t="s">
        <v>75</v>
      </c>
      <c r="K114" s="12">
        <f>H114*I114</f>
        <v>0</v>
      </c>
      <c r="L114" s="10" t="s">
        <v>180</v>
      </c>
    </row>
    <row r="115" spans="1:12" x14ac:dyDescent="0.25">
      <c r="A115" s="5"/>
      <c r="B115" s="5"/>
      <c r="C115" s="5"/>
      <c r="D115" s="26"/>
      <c r="E115" s="435"/>
      <c r="F115" s="5"/>
      <c r="G115" s="5"/>
      <c r="H115" s="5"/>
      <c r="I115" s="5"/>
      <c r="J115" s="5"/>
      <c r="K115" s="5"/>
      <c r="L115" s="5"/>
    </row>
    <row r="116" spans="1:12" x14ac:dyDescent="0.25">
      <c r="A116" s="324">
        <v>32.18</v>
      </c>
      <c r="B116" s="316" t="s">
        <v>452</v>
      </c>
      <c r="C116" s="323"/>
      <c r="D116" s="318" t="s">
        <v>277</v>
      </c>
      <c r="E116" s="318" t="s">
        <v>296</v>
      </c>
      <c r="F116" s="318" t="s">
        <v>297</v>
      </c>
      <c r="G116" s="319" t="s">
        <v>298</v>
      </c>
      <c r="H116" s="318" t="s">
        <v>74</v>
      </c>
      <c r="I116" s="318" t="s">
        <v>299</v>
      </c>
      <c r="J116" s="318" t="s">
        <v>300</v>
      </c>
      <c r="K116" s="318" t="s">
        <v>235</v>
      </c>
      <c r="L116" s="320" t="s">
        <v>11</v>
      </c>
    </row>
    <row r="117" spans="1:12" x14ac:dyDescent="0.25">
      <c r="A117" s="5"/>
      <c r="B117" s="5"/>
      <c r="C117" s="5"/>
      <c r="D117" s="19"/>
      <c r="E117" s="425"/>
      <c r="F117" s="5"/>
      <c r="G117" s="5"/>
      <c r="H117" s="5"/>
      <c r="I117" s="5"/>
      <c r="J117" s="5"/>
      <c r="K117" s="5"/>
      <c r="L117" s="5"/>
    </row>
    <row r="118" spans="1:12" x14ac:dyDescent="0.25">
      <c r="A118" s="5"/>
      <c r="B118" s="5"/>
      <c r="C118" s="5"/>
      <c r="D118" s="19"/>
      <c r="E118" s="12"/>
      <c r="F118" s="5"/>
      <c r="G118" s="5"/>
      <c r="H118" s="5"/>
      <c r="I118" s="5"/>
      <c r="J118" s="5"/>
      <c r="K118" s="5"/>
      <c r="L118" s="5"/>
    </row>
    <row r="119" spans="1:12" x14ac:dyDescent="0.25">
      <c r="A119" s="5"/>
      <c r="B119" s="5"/>
      <c r="C119" s="5"/>
      <c r="D119" s="55"/>
      <c r="E119" s="425"/>
      <c r="F119" s="5"/>
      <c r="G119" s="5"/>
      <c r="H119" s="5"/>
      <c r="I119" s="5"/>
      <c r="J119" s="5"/>
      <c r="K119" s="5"/>
      <c r="L119" s="5"/>
    </row>
    <row r="120" spans="1:12" x14ac:dyDescent="0.25">
      <c r="A120" s="315">
        <v>32.299999999999997</v>
      </c>
      <c r="B120" s="316" t="s">
        <v>529</v>
      </c>
      <c r="C120" s="323"/>
      <c r="D120" s="318" t="s">
        <v>277</v>
      </c>
      <c r="E120" s="318" t="s">
        <v>296</v>
      </c>
      <c r="F120" s="318" t="s">
        <v>297</v>
      </c>
      <c r="G120" s="319" t="s">
        <v>298</v>
      </c>
      <c r="H120" s="318" t="s">
        <v>74</v>
      </c>
      <c r="I120" s="318" t="s">
        <v>299</v>
      </c>
      <c r="J120" s="318" t="s">
        <v>300</v>
      </c>
      <c r="K120" s="318" t="s">
        <v>235</v>
      </c>
      <c r="L120" s="320" t="s">
        <v>11</v>
      </c>
    </row>
    <row r="121" spans="1:12" x14ac:dyDescent="0.25">
      <c r="A121" s="5"/>
      <c r="B121" s="5"/>
      <c r="C121" s="5"/>
      <c r="D121" s="55"/>
      <c r="E121" s="425"/>
      <c r="F121" s="5"/>
      <c r="G121" s="5"/>
      <c r="H121" s="5"/>
      <c r="I121" s="5"/>
      <c r="J121" s="5"/>
      <c r="K121" s="5"/>
      <c r="L121" s="5"/>
    </row>
    <row r="122" spans="1:12" x14ac:dyDescent="0.25">
      <c r="A122" s="5"/>
      <c r="B122" s="5"/>
      <c r="C122" s="5"/>
      <c r="D122" s="55"/>
      <c r="E122" s="425"/>
      <c r="F122" s="5"/>
      <c r="G122" s="5"/>
      <c r="H122" s="5"/>
      <c r="I122" s="5"/>
      <c r="J122" s="5"/>
      <c r="K122" s="5"/>
      <c r="L122" s="5"/>
    </row>
    <row r="123" spans="1:12" x14ac:dyDescent="0.25">
      <c r="A123" s="5"/>
      <c r="B123" s="5"/>
      <c r="C123" s="5"/>
      <c r="D123" s="55"/>
      <c r="E123" s="425"/>
      <c r="F123" s="5"/>
      <c r="G123" s="5"/>
      <c r="H123" s="5"/>
      <c r="I123" s="5"/>
      <c r="J123" s="5"/>
      <c r="K123" s="5"/>
      <c r="L123" s="5"/>
    </row>
    <row r="124" spans="1:12" x14ac:dyDescent="0.25">
      <c r="A124" s="324">
        <v>32.31</v>
      </c>
      <c r="B124" s="316" t="s">
        <v>453</v>
      </c>
      <c r="C124" s="323"/>
      <c r="D124" s="318" t="s">
        <v>277</v>
      </c>
      <c r="E124" s="318" t="s">
        <v>296</v>
      </c>
      <c r="F124" s="318" t="s">
        <v>297</v>
      </c>
      <c r="G124" s="319" t="s">
        <v>298</v>
      </c>
      <c r="H124" s="318" t="s">
        <v>74</v>
      </c>
      <c r="I124" s="318" t="s">
        <v>299</v>
      </c>
      <c r="J124" s="318" t="s">
        <v>300</v>
      </c>
      <c r="K124" s="318" t="s">
        <v>235</v>
      </c>
      <c r="L124" s="320" t="s">
        <v>11</v>
      </c>
    </row>
    <row r="125" spans="1:12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</row>
    <row r="126" spans="1:12" x14ac:dyDescent="0.25">
      <c r="A126" s="5"/>
      <c r="B126" s="5" t="s">
        <v>89</v>
      </c>
      <c r="C126" s="5"/>
      <c r="D126" s="51"/>
      <c r="E126" s="41"/>
      <c r="F126" s="42"/>
      <c r="G126" s="13"/>
      <c r="H126" s="5"/>
      <c r="I126" s="14"/>
      <c r="J126" s="42" t="s">
        <v>83</v>
      </c>
      <c r="K126" s="5">
        <f>H126*I126</f>
        <v>0</v>
      </c>
      <c r="L126" s="48">
        <f>SUM(K126:K129)</f>
        <v>0</v>
      </c>
    </row>
    <row r="127" spans="1:12" x14ac:dyDescent="0.25">
      <c r="A127" s="5"/>
      <c r="B127" s="5" t="s">
        <v>86</v>
      </c>
      <c r="C127" s="5"/>
      <c r="D127" s="41"/>
      <c r="E127" s="42"/>
      <c r="F127" s="13"/>
      <c r="G127" s="14"/>
      <c r="H127" s="13"/>
      <c r="I127" s="13"/>
      <c r="J127" s="13"/>
      <c r="K127" s="5"/>
      <c r="L127" s="5"/>
    </row>
    <row r="128" spans="1:12" x14ac:dyDescent="0.25">
      <c r="A128" s="5"/>
      <c r="B128" s="5" t="s">
        <v>87</v>
      </c>
      <c r="C128" s="5"/>
      <c r="D128" s="41"/>
      <c r="E128" s="42"/>
      <c r="F128" s="13"/>
      <c r="G128" s="14"/>
      <c r="H128" s="13"/>
      <c r="I128" s="13"/>
      <c r="J128" s="13"/>
      <c r="K128" s="5"/>
      <c r="L128" s="5"/>
    </row>
    <row r="129" spans="1:12" x14ac:dyDescent="0.25">
      <c r="A129" s="5"/>
      <c r="B129" s="5" t="s">
        <v>88</v>
      </c>
      <c r="C129" s="5"/>
      <c r="D129" s="41"/>
      <c r="E129" s="42"/>
      <c r="F129" s="13"/>
      <c r="G129" s="14"/>
      <c r="H129" s="13"/>
      <c r="I129" s="13"/>
      <c r="J129" s="13"/>
      <c r="K129" s="5"/>
      <c r="L129" s="5"/>
    </row>
    <row r="130" spans="1:12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</row>
    <row r="131" spans="1:12" x14ac:dyDescent="0.25">
      <c r="A131" s="324">
        <v>32.32</v>
      </c>
      <c r="B131" s="316" t="s">
        <v>454</v>
      </c>
      <c r="C131" s="323"/>
      <c r="D131" s="318" t="s">
        <v>277</v>
      </c>
      <c r="E131" s="318" t="s">
        <v>296</v>
      </c>
      <c r="F131" s="318" t="s">
        <v>297</v>
      </c>
      <c r="G131" s="319" t="s">
        <v>298</v>
      </c>
      <c r="H131" s="318" t="s">
        <v>74</v>
      </c>
      <c r="I131" s="318" t="s">
        <v>299</v>
      </c>
      <c r="J131" s="318" t="s">
        <v>300</v>
      </c>
      <c r="K131" s="318" t="s">
        <v>235</v>
      </c>
      <c r="L131" s="320" t="s">
        <v>11</v>
      </c>
    </row>
    <row r="132" spans="1:12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</row>
    <row r="133" spans="1:12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</row>
    <row r="134" spans="1:12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</row>
    <row r="135" spans="1:12" x14ac:dyDescent="0.25">
      <c r="A135" s="324">
        <v>32.392000000000003</v>
      </c>
      <c r="B135" s="316" t="s">
        <v>527</v>
      </c>
      <c r="C135" s="323"/>
      <c r="D135" s="318" t="s">
        <v>277</v>
      </c>
      <c r="E135" s="318" t="s">
        <v>296</v>
      </c>
      <c r="F135" s="318" t="s">
        <v>297</v>
      </c>
      <c r="G135" s="319" t="s">
        <v>298</v>
      </c>
      <c r="H135" s="318" t="s">
        <v>74</v>
      </c>
      <c r="I135" s="318" t="s">
        <v>299</v>
      </c>
      <c r="J135" s="318" t="s">
        <v>300</v>
      </c>
      <c r="K135" s="318" t="s">
        <v>235</v>
      </c>
      <c r="L135" s="320" t="s">
        <v>11</v>
      </c>
    </row>
    <row r="136" spans="1:12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</row>
    <row r="137" spans="1:12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</row>
    <row r="138" spans="1:12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</row>
    <row r="139" spans="1:12" x14ac:dyDescent="0.25">
      <c r="A139" s="324">
        <v>32.393999999999998</v>
      </c>
      <c r="B139" s="316" t="s">
        <v>528</v>
      </c>
      <c r="C139" s="323"/>
      <c r="D139" s="318" t="s">
        <v>277</v>
      </c>
      <c r="E139" s="318" t="s">
        <v>296</v>
      </c>
      <c r="F139" s="318" t="s">
        <v>297</v>
      </c>
      <c r="G139" s="319" t="s">
        <v>298</v>
      </c>
      <c r="H139" s="318" t="s">
        <v>74</v>
      </c>
      <c r="I139" s="318" t="s">
        <v>299</v>
      </c>
      <c r="J139" s="318" t="s">
        <v>300</v>
      </c>
      <c r="K139" s="318" t="s">
        <v>235</v>
      </c>
      <c r="L139" s="320" t="s">
        <v>11</v>
      </c>
    </row>
    <row r="140" spans="1:12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</row>
    <row r="141" spans="1:12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</row>
    <row r="142" spans="1:12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</row>
    <row r="143" spans="1:12" x14ac:dyDescent="0.25">
      <c r="A143" s="324">
        <v>32.802999999999997</v>
      </c>
      <c r="B143" s="316" t="s">
        <v>455</v>
      </c>
      <c r="C143" s="323"/>
      <c r="D143" s="318" t="s">
        <v>277</v>
      </c>
      <c r="E143" s="318" t="s">
        <v>296</v>
      </c>
      <c r="F143" s="318" t="s">
        <v>297</v>
      </c>
      <c r="G143" s="319" t="s">
        <v>298</v>
      </c>
      <c r="H143" s="318" t="s">
        <v>74</v>
      </c>
      <c r="I143" s="318" t="s">
        <v>299</v>
      </c>
      <c r="J143" s="318" t="s">
        <v>300</v>
      </c>
      <c r="K143" s="318" t="s">
        <v>235</v>
      </c>
      <c r="L143" s="320" t="s">
        <v>11</v>
      </c>
    </row>
    <row r="144" spans="1:12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</row>
    <row r="145" spans="1:12" x14ac:dyDescent="0.25">
      <c r="A145" s="5"/>
      <c r="B145" s="5" t="s">
        <v>221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</row>
    <row r="146" spans="1:12" x14ac:dyDescent="0.25">
      <c r="A146" s="5"/>
      <c r="B146" s="5" t="s">
        <v>222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</row>
    <row r="147" spans="1:12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</row>
    <row r="148" spans="1:12" x14ac:dyDescent="0.25">
      <c r="A148" s="324">
        <v>32.923999999999999</v>
      </c>
      <c r="B148" s="316" t="s">
        <v>533</v>
      </c>
      <c r="C148" s="323"/>
      <c r="D148" s="318" t="s">
        <v>277</v>
      </c>
      <c r="E148" s="318" t="s">
        <v>296</v>
      </c>
      <c r="F148" s="318" t="s">
        <v>297</v>
      </c>
      <c r="G148" s="319" t="s">
        <v>298</v>
      </c>
      <c r="H148" s="318" t="s">
        <v>74</v>
      </c>
      <c r="I148" s="318" t="s">
        <v>299</v>
      </c>
      <c r="J148" s="318" t="s">
        <v>300</v>
      </c>
      <c r="K148" s="318" t="s">
        <v>235</v>
      </c>
      <c r="L148" s="320" t="s">
        <v>11</v>
      </c>
    </row>
    <row r="149" spans="1:12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</row>
    <row r="150" spans="1:12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</row>
    <row r="151" spans="1:12" x14ac:dyDescent="0.25">
      <c r="A151" s="5"/>
      <c r="B151" s="10"/>
      <c r="C151" s="5"/>
      <c r="D151" s="5"/>
      <c r="E151" s="5"/>
      <c r="F151" s="5"/>
      <c r="G151" s="5"/>
      <c r="H151" s="5"/>
      <c r="I151" s="5"/>
      <c r="J151" s="5"/>
      <c r="K151" s="5"/>
      <c r="L151" s="5"/>
    </row>
    <row r="152" spans="1:12" x14ac:dyDescent="0.25">
      <c r="A152" s="324">
        <v>32.930999999999997</v>
      </c>
      <c r="B152" s="316" t="s">
        <v>68</v>
      </c>
      <c r="C152" s="323"/>
      <c r="D152" s="318" t="s">
        <v>277</v>
      </c>
      <c r="E152" s="318" t="s">
        <v>296</v>
      </c>
      <c r="F152" s="318" t="s">
        <v>297</v>
      </c>
      <c r="G152" s="319" t="s">
        <v>298</v>
      </c>
      <c r="H152" s="318" t="s">
        <v>74</v>
      </c>
      <c r="I152" s="318" t="s">
        <v>299</v>
      </c>
      <c r="J152" s="318" t="s">
        <v>300</v>
      </c>
      <c r="K152" s="318" t="s">
        <v>235</v>
      </c>
      <c r="L152" s="320" t="s">
        <v>11</v>
      </c>
    </row>
    <row r="153" spans="1:12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</row>
    <row r="154" spans="1:12" x14ac:dyDescent="0.25">
      <c r="A154" s="5"/>
      <c r="B154" s="56" t="s">
        <v>90</v>
      </c>
      <c r="C154" s="5"/>
      <c r="D154" s="5"/>
      <c r="E154" s="5"/>
      <c r="F154" s="5"/>
      <c r="G154" s="5"/>
      <c r="H154" s="5"/>
      <c r="I154" s="5"/>
      <c r="J154" s="5"/>
      <c r="K154" s="5"/>
      <c r="L154" s="5"/>
    </row>
    <row r="155" spans="1:12" x14ac:dyDescent="0.25">
      <c r="A155" s="5"/>
      <c r="B155" s="371" t="s">
        <v>224</v>
      </c>
      <c r="C155" s="5"/>
      <c r="D155" s="45"/>
      <c r="E155" s="41"/>
      <c r="F155" s="42"/>
      <c r="G155" s="13"/>
      <c r="H155" s="14">
        <v>0</v>
      </c>
      <c r="I155" s="40">
        <v>0.3</v>
      </c>
      <c r="J155" s="436"/>
      <c r="K155" s="437">
        <f>H155*I155</f>
        <v>0</v>
      </c>
      <c r="L155" s="367">
        <f>SUM(K155)</f>
        <v>0</v>
      </c>
    </row>
    <row r="156" spans="1:12" x14ac:dyDescent="0.25">
      <c r="A156" s="5"/>
      <c r="B156" s="371" t="s">
        <v>214</v>
      </c>
      <c r="C156" s="5"/>
      <c r="D156" s="5"/>
      <c r="E156" s="5"/>
      <c r="F156" s="5"/>
      <c r="G156" s="5"/>
      <c r="H156" s="5"/>
      <c r="I156" s="5"/>
      <c r="J156" s="5"/>
      <c r="K156" s="34" t="s">
        <v>315</v>
      </c>
      <c r="L156" s="385">
        <v>7.0000000000000007E-2</v>
      </c>
    </row>
    <row r="157" spans="1:12" x14ac:dyDescent="0.25">
      <c r="A157" s="5"/>
      <c r="B157" s="371"/>
      <c r="C157" s="5"/>
      <c r="D157" s="41"/>
      <c r="E157" s="42"/>
      <c r="F157" s="13"/>
      <c r="G157" s="14"/>
      <c r="H157" s="13"/>
      <c r="I157" s="13"/>
      <c r="J157" s="13"/>
      <c r="K157" s="25" t="s">
        <v>11</v>
      </c>
      <c r="L157" s="438">
        <f>L155*0.07+L155</f>
        <v>0</v>
      </c>
    </row>
    <row r="158" spans="1:12" x14ac:dyDescent="0.25">
      <c r="A158" s="5"/>
      <c r="B158" s="5"/>
      <c r="C158" s="5"/>
      <c r="D158" s="19"/>
      <c r="E158" s="425"/>
      <c r="F158" s="5"/>
      <c r="G158" s="5"/>
      <c r="H158" s="5"/>
      <c r="I158" s="5"/>
      <c r="J158" s="5"/>
      <c r="K158" s="5"/>
      <c r="L158" s="5"/>
    </row>
    <row r="159" spans="1:12" x14ac:dyDescent="0.25">
      <c r="A159" s="5"/>
      <c r="B159" s="5"/>
      <c r="C159" s="5"/>
      <c r="D159" s="19"/>
      <c r="E159" s="425"/>
      <c r="F159" s="5"/>
      <c r="G159" s="5"/>
      <c r="H159" s="5"/>
      <c r="I159" s="5"/>
      <c r="J159" s="5"/>
      <c r="K159" s="5"/>
      <c r="L159" s="5"/>
    </row>
    <row r="160" spans="1:12" x14ac:dyDescent="0.25">
      <c r="A160" s="5"/>
      <c r="B160" s="5"/>
      <c r="C160" s="5"/>
      <c r="D160" s="19"/>
      <c r="E160" s="425"/>
      <c r="F160" s="5"/>
      <c r="G160" s="5"/>
      <c r="H160" s="5"/>
      <c r="I160" s="5"/>
      <c r="J160" s="5"/>
      <c r="K160" s="5"/>
      <c r="L160" s="5"/>
    </row>
    <row r="161" spans="1:12" x14ac:dyDescent="0.25">
      <c r="A161" s="5"/>
      <c r="B161" s="5"/>
      <c r="C161" s="5"/>
      <c r="D161" s="19"/>
      <c r="E161" s="425"/>
      <c r="F161" s="5"/>
      <c r="G161" s="5"/>
      <c r="H161" s="5"/>
      <c r="I161" s="5"/>
      <c r="J161" s="5"/>
      <c r="K161" s="5"/>
      <c r="L161" s="5"/>
    </row>
    <row r="162" spans="1:12" x14ac:dyDescent="0.25">
      <c r="A162" s="5"/>
      <c r="B162" s="5"/>
      <c r="C162" s="5"/>
      <c r="D162" s="19"/>
      <c r="E162" s="425"/>
      <c r="F162" s="5"/>
      <c r="G162" s="5"/>
      <c r="H162" s="5"/>
      <c r="I162" s="5"/>
      <c r="J162" s="5"/>
      <c r="K162" s="5"/>
      <c r="L162" s="5"/>
    </row>
    <row r="163" spans="1:12" x14ac:dyDescent="0.25">
      <c r="A163" s="5"/>
      <c r="B163" s="5"/>
      <c r="C163" s="5"/>
      <c r="D163" s="19"/>
      <c r="E163" s="425"/>
      <c r="F163" s="5"/>
      <c r="G163" s="5"/>
      <c r="H163" s="5"/>
      <c r="I163" s="5"/>
      <c r="J163" s="5"/>
      <c r="K163" s="5"/>
      <c r="L163" s="5"/>
    </row>
    <row r="164" spans="1:12" x14ac:dyDescent="0.25">
      <c r="A164" s="5"/>
      <c r="B164" s="5"/>
      <c r="C164" s="5"/>
      <c r="D164" s="19"/>
      <c r="E164" s="425"/>
      <c r="F164" s="5"/>
      <c r="G164" s="5"/>
      <c r="H164" s="5"/>
      <c r="I164" s="5"/>
      <c r="J164" s="5"/>
      <c r="K164" s="5"/>
      <c r="L164" s="5"/>
    </row>
    <row r="165" spans="1:12" x14ac:dyDescent="0.25">
      <c r="A165" s="5"/>
      <c r="B165" s="5"/>
      <c r="C165" s="5"/>
      <c r="D165" s="19"/>
      <c r="E165" s="425"/>
      <c r="F165" s="5"/>
      <c r="G165" s="5"/>
      <c r="H165" s="5"/>
      <c r="I165" s="5"/>
      <c r="J165" s="5"/>
      <c r="K165" s="5"/>
      <c r="L165" s="5"/>
    </row>
    <row r="166" spans="1:12" x14ac:dyDescent="0.25">
      <c r="A166" s="5"/>
      <c r="B166" s="5"/>
      <c r="C166" s="5"/>
      <c r="D166" s="19"/>
      <c r="E166" s="425"/>
      <c r="F166" s="5"/>
      <c r="G166" s="5"/>
      <c r="H166" s="5"/>
      <c r="I166" s="5"/>
      <c r="J166" s="5"/>
      <c r="K166" s="5"/>
      <c r="L166" s="5"/>
    </row>
    <row r="167" spans="1:12" x14ac:dyDescent="0.25">
      <c r="A167" s="5"/>
      <c r="B167" s="5"/>
      <c r="C167" s="5"/>
      <c r="D167" s="19"/>
      <c r="E167" s="425"/>
      <c r="F167" s="5"/>
      <c r="G167" s="5"/>
      <c r="H167" s="5"/>
      <c r="I167" s="5"/>
      <c r="J167" s="5"/>
      <c r="K167" s="5"/>
      <c r="L167" s="5"/>
    </row>
    <row r="168" spans="1:12" x14ac:dyDescent="0.25">
      <c r="A168" s="5"/>
      <c r="B168" s="5"/>
      <c r="C168" s="5"/>
      <c r="D168" s="19"/>
      <c r="E168" s="425"/>
      <c r="F168" s="5"/>
      <c r="G168" s="5"/>
      <c r="H168" s="5"/>
      <c r="I168" s="5"/>
      <c r="J168" s="5"/>
      <c r="K168" s="5"/>
      <c r="L168" s="5"/>
    </row>
    <row r="169" spans="1:12" x14ac:dyDescent="0.25">
      <c r="A169" s="5"/>
      <c r="B169" s="5"/>
      <c r="C169" s="5"/>
      <c r="D169" s="19"/>
      <c r="E169" s="425"/>
      <c r="F169" s="5"/>
      <c r="G169" s="5"/>
      <c r="H169" s="5"/>
      <c r="I169" s="5"/>
      <c r="J169" s="5"/>
      <c r="K169" s="5"/>
      <c r="L169" s="5"/>
    </row>
    <row r="170" spans="1:12" x14ac:dyDescent="0.25">
      <c r="A170" s="5"/>
      <c r="B170" s="5"/>
      <c r="C170" s="5"/>
      <c r="D170" s="19"/>
      <c r="E170" s="425"/>
      <c r="F170" s="5"/>
      <c r="G170" s="5"/>
      <c r="H170" s="5"/>
      <c r="I170" s="5"/>
      <c r="J170" s="5"/>
      <c r="K170" s="5"/>
      <c r="L170" s="5"/>
    </row>
    <row r="171" spans="1:12" x14ac:dyDescent="0.25">
      <c r="A171" s="5"/>
      <c r="B171" s="5"/>
      <c r="C171" s="5"/>
      <c r="D171" s="19"/>
      <c r="E171" s="425"/>
      <c r="F171" s="5"/>
      <c r="G171" s="5"/>
      <c r="H171" s="5"/>
      <c r="I171" s="5"/>
      <c r="J171" s="5"/>
      <c r="K171" s="5"/>
      <c r="L171" s="5"/>
    </row>
    <row r="172" spans="1:12" x14ac:dyDescent="0.25">
      <c r="A172" s="5"/>
      <c r="B172" s="5"/>
      <c r="C172" s="5"/>
      <c r="D172" s="19"/>
      <c r="E172" s="425"/>
      <c r="F172" s="5"/>
      <c r="G172" s="5"/>
      <c r="H172" s="5"/>
      <c r="I172" s="5"/>
      <c r="J172" s="5"/>
      <c r="K172" s="5"/>
      <c r="L172" s="5"/>
    </row>
    <row r="173" spans="1:12" x14ac:dyDescent="0.25">
      <c r="A173" s="5"/>
      <c r="B173" s="5"/>
      <c r="C173" s="5"/>
      <c r="D173" s="19"/>
      <c r="E173" s="425"/>
      <c r="F173" s="5"/>
      <c r="G173" s="5"/>
      <c r="H173" s="5"/>
      <c r="I173" s="5"/>
      <c r="J173" s="5"/>
      <c r="K173" s="5"/>
      <c r="L173" s="5"/>
    </row>
    <row r="174" spans="1:12" x14ac:dyDescent="0.25">
      <c r="A174" s="5"/>
      <c r="B174" s="5"/>
      <c r="C174" s="5"/>
      <c r="D174" s="19"/>
      <c r="E174" s="425"/>
      <c r="F174" s="5"/>
      <c r="G174" s="5"/>
      <c r="H174" s="5"/>
      <c r="I174" s="5"/>
      <c r="J174" s="5"/>
      <c r="K174" s="5"/>
      <c r="L174" s="5"/>
    </row>
    <row r="175" spans="1:12" x14ac:dyDescent="0.25">
      <c r="A175" s="5"/>
      <c r="B175" s="5"/>
      <c r="C175" s="5"/>
      <c r="D175" s="19"/>
      <c r="E175" s="425"/>
      <c r="F175" s="5"/>
      <c r="G175" s="5"/>
      <c r="H175" s="5"/>
      <c r="I175" s="5"/>
      <c r="J175" s="5"/>
      <c r="K175" s="5"/>
      <c r="L175" s="5"/>
    </row>
    <row r="176" spans="1:12" x14ac:dyDescent="0.25">
      <c r="A176" s="5"/>
      <c r="B176" s="5"/>
      <c r="C176" s="5"/>
      <c r="D176" s="19"/>
      <c r="E176" s="425"/>
      <c r="F176" s="5"/>
      <c r="G176" s="5"/>
      <c r="H176" s="5"/>
      <c r="I176" s="5"/>
      <c r="J176" s="5"/>
      <c r="K176" s="5"/>
      <c r="L176" s="5"/>
    </row>
    <row r="177" spans="1:12" x14ac:dyDescent="0.25">
      <c r="A177" s="5"/>
      <c r="B177" s="5"/>
      <c r="C177" s="5"/>
      <c r="D177" s="19"/>
      <c r="E177" s="425"/>
      <c r="F177" s="5"/>
      <c r="G177" s="5"/>
      <c r="H177" s="5"/>
      <c r="I177" s="5"/>
      <c r="J177" s="5"/>
      <c r="K177" s="5"/>
      <c r="L177" s="5"/>
    </row>
    <row r="178" spans="1:12" x14ac:dyDescent="0.25">
      <c r="A178" s="5"/>
      <c r="B178" s="5"/>
      <c r="C178" s="5"/>
      <c r="D178" s="19"/>
      <c r="E178" s="425"/>
      <c r="F178" s="5"/>
      <c r="G178" s="5"/>
      <c r="H178" s="5"/>
      <c r="I178" s="5"/>
      <c r="J178" s="5"/>
      <c r="K178" s="5"/>
      <c r="L178" s="5"/>
    </row>
    <row r="179" spans="1:12" x14ac:dyDescent="0.25">
      <c r="A179" s="5"/>
      <c r="B179" s="5"/>
      <c r="C179" s="5"/>
      <c r="D179" s="19"/>
      <c r="E179" s="425"/>
      <c r="F179" s="5"/>
      <c r="G179" s="5"/>
      <c r="H179" s="5"/>
      <c r="I179" s="5"/>
      <c r="J179" s="5"/>
      <c r="K179" s="5"/>
      <c r="L179" s="5"/>
    </row>
    <row r="180" spans="1:12" x14ac:dyDescent="0.25">
      <c r="A180" s="5"/>
      <c r="B180" s="5"/>
      <c r="C180" s="5"/>
      <c r="D180" s="19"/>
      <c r="E180" s="425"/>
      <c r="F180" s="5"/>
      <c r="G180" s="5"/>
      <c r="H180" s="5"/>
      <c r="I180" s="5"/>
      <c r="J180" s="5"/>
      <c r="K180" s="5"/>
      <c r="L180" s="5"/>
    </row>
    <row r="181" spans="1:12" x14ac:dyDescent="0.25">
      <c r="A181" s="5"/>
      <c r="B181" s="5"/>
      <c r="C181" s="5"/>
      <c r="D181" s="19"/>
      <c r="E181" s="425"/>
      <c r="F181" s="5"/>
      <c r="G181" s="5"/>
      <c r="H181" s="5"/>
      <c r="I181" s="5"/>
      <c r="J181" s="5"/>
      <c r="K181" s="5"/>
      <c r="L181" s="5"/>
    </row>
    <row r="182" spans="1:12" x14ac:dyDescent="0.25">
      <c r="A182" s="5"/>
      <c r="B182" s="5"/>
      <c r="C182" s="5"/>
      <c r="D182" s="19"/>
      <c r="E182" s="425"/>
      <c r="F182" s="5"/>
      <c r="G182" s="5"/>
      <c r="H182" s="5"/>
      <c r="I182" s="5"/>
      <c r="J182" s="5"/>
      <c r="K182" s="5"/>
      <c r="L182" s="5"/>
    </row>
    <row r="183" spans="1:12" x14ac:dyDescent="0.25">
      <c r="A183" s="5"/>
      <c r="B183" s="5"/>
      <c r="C183" s="5"/>
      <c r="D183" s="19"/>
      <c r="E183" s="425"/>
      <c r="F183" s="5"/>
      <c r="G183" s="5"/>
      <c r="H183" s="5"/>
      <c r="I183" s="5"/>
      <c r="J183" s="5"/>
      <c r="K183" s="5"/>
      <c r="L183" s="5"/>
    </row>
    <row r="184" spans="1:12" x14ac:dyDescent="0.25">
      <c r="A184" s="5"/>
      <c r="B184" s="5"/>
      <c r="C184" s="5"/>
      <c r="D184" s="19"/>
      <c r="E184" s="425"/>
      <c r="F184" s="5"/>
      <c r="G184" s="5"/>
      <c r="H184" s="5"/>
      <c r="I184" s="5"/>
      <c r="J184" s="5"/>
      <c r="K184" s="5"/>
      <c r="L184" s="5"/>
    </row>
    <row r="185" spans="1:12" x14ac:dyDescent="0.25">
      <c r="A185" s="5"/>
      <c r="B185" s="5"/>
      <c r="C185" s="5"/>
      <c r="D185" s="19"/>
      <c r="E185" s="425"/>
      <c r="F185" s="5"/>
      <c r="G185" s="5"/>
      <c r="H185" s="5"/>
      <c r="I185" s="5"/>
      <c r="J185" s="5"/>
      <c r="K185" s="5"/>
      <c r="L185" s="5"/>
    </row>
    <row r="186" spans="1:12" x14ac:dyDescent="0.25">
      <c r="A186" s="5"/>
      <c r="B186" s="5"/>
      <c r="C186" s="5"/>
      <c r="D186" s="19"/>
      <c r="E186" s="425"/>
      <c r="F186" s="5"/>
      <c r="G186" s="5"/>
      <c r="H186" s="5"/>
      <c r="I186" s="5"/>
      <c r="J186" s="5"/>
      <c r="K186" s="5"/>
      <c r="L186" s="5"/>
    </row>
    <row r="187" spans="1:12" x14ac:dyDescent="0.25">
      <c r="A187" s="5"/>
      <c r="B187" s="5"/>
      <c r="C187" s="5"/>
      <c r="D187" s="19"/>
      <c r="E187" s="425"/>
      <c r="F187" s="5"/>
      <c r="G187" s="5"/>
      <c r="H187" s="5"/>
      <c r="I187" s="5"/>
      <c r="J187" s="5"/>
      <c r="K187" s="5"/>
      <c r="L187" s="5"/>
    </row>
    <row r="188" spans="1:12" x14ac:dyDescent="0.25">
      <c r="A188" s="5"/>
      <c r="B188" s="5"/>
      <c r="C188" s="5"/>
      <c r="D188" s="19"/>
      <c r="E188" s="425"/>
      <c r="F188" s="5"/>
      <c r="G188" s="5"/>
      <c r="H188" s="5"/>
      <c r="I188" s="5"/>
      <c r="J188" s="5"/>
      <c r="K188" s="5"/>
      <c r="L188" s="5"/>
    </row>
    <row r="189" spans="1:12" x14ac:dyDescent="0.25">
      <c r="A189" s="5"/>
      <c r="B189" s="5"/>
      <c r="C189" s="5"/>
      <c r="D189" s="19"/>
      <c r="E189" s="425"/>
      <c r="F189" s="5"/>
      <c r="G189" s="5"/>
      <c r="H189" s="5"/>
      <c r="I189" s="5"/>
      <c r="J189" s="5"/>
      <c r="K189" s="5"/>
      <c r="L189" s="5"/>
    </row>
    <row r="190" spans="1:12" x14ac:dyDescent="0.25">
      <c r="A190" s="5"/>
      <c r="B190" s="5"/>
      <c r="C190" s="5"/>
      <c r="D190" s="19"/>
      <c r="E190" s="425"/>
      <c r="F190" s="5"/>
      <c r="G190" s="5"/>
      <c r="H190" s="5"/>
      <c r="I190" s="5"/>
      <c r="J190" s="5"/>
      <c r="K190" s="5"/>
      <c r="L190" s="5"/>
    </row>
    <row r="191" spans="1:12" x14ac:dyDescent="0.25">
      <c r="A191" s="5"/>
      <c r="B191" s="5"/>
      <c r="C191" s="5"/>
      <c r="D191" s="19"/>
      <c r="E191" s="425"/>
      <c r="F191" s="5"/>
      <c r="G191" s="5"/>
      <c r="H191" s="5"/>
      <c r="I191" s="5"/>
      <c r="J191" s="5"/>
      <c r="K191" s="5"/>
      <c r="L191" s="5"/>
    </row>
    <row r="192" spans="1:12" x14ac:dyDescent="0.25">
      <c r="A192" s="5"/>
      <c r="B192" s="5"/>
      <c r="C192" s="5"/>
      <c r="D192" s="19"/>
      <c r="E192" s="425"/>
      <c r="F192" s="5"/>
      <c r="G192" s="5"/>
      <c r="H192" s="5"/>
      <c r="I192" s="5"/>
      <c r="J192" s="5"/>
      <c r="K192" s="5"/>
      <c r="L192" s="5"/>
    </row>
    <row r="193" spans="1:12" x14ac:dyDescent="0.25">
      <c r="A193" s="5"/>
      <c r="B193" s="5"/>
      <c r="C193" s="5"/>
      <c r="D193" s="19"/>
      <c r="E193" s="425"/>
      <c r="F193" s="5"/>
      <c r="G193" s="5"/>
      <c r="H193" s="5"/>
      <c r="I193" s="5"/>
      <c r="J193" s="5"/>
      <c r="K193" s="5"/>
      <c r="L193" s="5"/>
    </row>
    <row r="194" spans="1:12" x14ac:dyDescent="0.25">
      <c r="A194" s="5"/>
      <c r="B194" s="5"/>
      <c r="C194" s="5"/>
      <c r="D194" s="19"/>
      <c r="E194" s="425"/>
      <c r="F194" s="5"/>
      <c r="G194" s="5"/>
      <c r="H194" s="5"/>
      <c r="I194" s="5"/>
      <c r="J194" s="5"/>
      <c r="K194" s="5"/>
      <c r="L194" s="5"/>
    </row>
    <row r="195" spans="1:12" x14ac:dyDescent="0.25">
      <c r="A195" s="5"/>
      <c r="B195" s="5"/>
      <c r="C195" s="5"/>
      <c r="D195" s="19"/>
      <c r="E195" s="425"/>
      <c r="F195" s="5"/>
      <c r="G195" s="5"/>
      <c r="H195" s="5"/>
      <c r="I195" s="5"/>
      <c r="J195" s="5"/>
      <c r="K195" s="5"/>
      <c r="L195" s="5"/>
    </row>
    <row r="196" spans="1:12" x14ac:dyDescent="0.25">
      <c r="A196" s="5"/>
      <c r="B196" s="5"/>
      <c r="C196" s="5"/>
      <c r="D196" s="19"/>
      <c r="E196" s="425"/>
      <c r="F196" s="5"/>
      <c r="G196" s="5"/>
      <c r="H196" s="5"/>
      <c r="I196" s="5"/>
      <c r="J196" s="5"/>
      <c r="K196" s="5"/>
      <c r="L196" s="5"/>
    </row>
    <row r="197" spans="1:12" x14ac:dyDescent="0.25">
      <c r="A197" s="5"/>
      <c r="B197" s="5"/>
      <c r="C197" s="5"/>
      <c r="D197" s="19"/>
      <c r="E197" s="425"/>
      <c r="F197" s="5"/>
      <c r="G197" s="5"/>
      <c r="H197" s="5"/>
      <c r="I197" s="5"/>
      <c r="J197" s="5"/>
      <c r="K197" s="5"/>
      <c r="L197" s="5"/>
    </row>
    <row r="198" spans="1:12" x14ac:dyDescent="0.25">
      <c r="A198" s="5"/>
      <c r="B198" s="5"/>
      <c r="C198" s="5"/>
      <c r="D198" s="19"/>
      <c r="E198" s="425"/>
      <c r="F198" s="5"/>
      <c r="G198" s="5"/>
      <c r="H198" s="5"/>
      <c r="I198" s="5"/>
      <c r="J198" s="5"/>
      <c r="K198" s="5"/>
      <c r="L198" s="5"/>
    </row>
    <row r="199" spans="1:12" x14ac:dyDescent="0.25">
      <c r="A199" s="5"/>
      <c r="B199" s="5"/>
      <c r="C199" s="5"/>
      <c r="D199" s="19"/>
      <c r="E199" s="425"/>
      <c r="F199" s="5"/>
      <c r="G199" s="5"/>
      <c r="H199" s="5"/>
      <c r="I199" s="5"/>
      <c r="J199" s="5"/>
      <c r="K199" s="5"/>
      <c r="L199" s="5"/>
    </row>
    <row r="200" spans="1:12" x14ac:dyDescent="0.25">
      <c r="A200" s="5"/>
      <c r="B200" s="5"/>
      <c r="C200" s="5"/>
      <c r="D200" s="19"/>
      <c r="E200" s="425"/>
      <c r="F200" s="5"/>
      <c r="G200" s="5"/>
      <c r="H200" s="5"/>
      <c r="I200" s="5"/>
      <c r="J200" s="5"/>
      <c r="K200" s="5"/>
      <c r="L200" s="5"/>
    </row>
    <row r="201" spans="1:12" x14ac:dyDescent="0.25">
      <c r="A201" s="5"/>
      <c r="B201" s="5"/>
      <c r="C201" s="5"/>
      <c r="D201" s="19"/>
      <c r="E201" s="425"/>
      <c r="F201" s="5"/>
      <c r="G201" s="5"/>
      <c r="H201" s="5"/>
      <c r="I201" s="5"/>
      <c r="J201" s="5"/>
      <c r="K201" s="5"/>
      <c r="L201" s="5"/>
    </row>
    <row r="202" spans="1:12" x14ac:dyDescent="0.25">
      <c r="A202" s="5"/>
      <c r="B202" s="5"/>
      <c r="C202" s="5"/>
      <c r="D202" s="19"/>
      <c r="E202" s="425"/>
      <c r="F202" s="5"/>
      <c r="G202" s="5"/>
      <c r="H202" s="5"/>
      <c r="I202" s="5"/>
      <c r="J202" s="5"/>
      <c r="K202" s="5"/>
      <c r="L202" s="5"/>
    </row>
    <row r="203" spans="1:12" x14ac:dyDescent="0.25">
      <c r="A203" s="5"/>
      <c r="B203" s="5"/>
      <c r="C203" s="5"/>
      <c r="D203" s="19"/>
      <c r="E203" s="425"/>
      <c r="F203" s="5"/>
      <c r="G203" s="5"/>
      <c r="H203" s="5"/>
      <c r="I203" s="5"/>
      <c r="J203" s="5"/>
      <c r="K203" s="5"/>
      <c r="L203" s="5"/>
    </row>
    <row r="204" spans="1:12" x14ac:dyDescent="0.25">
      <c r="A204" s="5"/>
      <c r="B204" s="5"/>
      <c r="C204" s="5"/>
      <c r="D204" s="19"/>
      <c r="E204" s="425"/>
      <c r="F204" s="5"/>
      <c r="G204" s="5"/>
      <c r="H204" s="5"/>
      <c r="I204" s="5"/>
      <c r="J204" s="5"/>
      <c r="K204" s="5"/>
      <c r="L204" s="5"/>
    </row>
    <row r="205" spans="1:12" x14ac:dyDescent="0.25">
      <c r="A205" s="5"/>
      <c r="B205" s="5"/>
      <c r="C205" s="5"/>
      <c r="D205" s="19"/>
      <c r="E205" s="425"/>
      <c r="F205" s="5"/>
      <c r="G205" s="5"/>
      <c r="H205" s="5"/>
      <c r="I205" s="5"/>
      <c r="J205" s="5"/>
      <c r="K205" s="5"/>
      <c r="L205" s="5"/>
    </row>
    <row r="206" spans="1:12" x14ac:dyDescent="0.25">
      <c r="A206" s="5"/>
      <c r="B206" s="5"/>
      <c r="C206" s="5"/>
      <c r="D206" s="19"/>
      <c r="E206" s="425"/>
      <c r="F206" s="5"/>
      <c r="G206" s="5"/>
      <c r="H206" s="5"/>
      <c r="I206" s="5"/>
      <c r="J206" s="5"/>
      <c r="K206" s="5"/>
      <c r="L206" s="5"/>
    </row>
    <row r="207" spans="1:12" x14ac:dyDescent="0.25">
      <c r="A207" s="5"/>
      <c r="B207" s="5"/>
      <c r="C207" s="5"/>
      <c r="D207" s="19"/>
      <c r="E207" s="425"/>
      <c r="F207" s="5"/>
      <c r="G207" s="5"/>
      <c r="H207" s="5"/>
      <c r="I207" s="5"/>
      <c r="J207" s="5"/>
      <c r="K207" s="5"/>
      <c r="L207" s="5"/>
    </row>
    <row r="208" spans="1:12" x14ac:dyDescent="0.25">
      <c r="A208" s="5"/>
      <c r="B208" s="5"/>
      <c r="C208" s="5"/>
      <c r="D208" s="19"/>
      <c r="E208" s="425"/>
      <c r="F208" s="5"/>
      <c r="G208" s="5"/>
      <c r="H208" s="5"/>
      <c r="I208" s="5"/>
      <c r="J208" s="5"/>
      <c r="K208" s="5"/>
      <c r="L208" s="5"/>
    </row>
    <row r="209" spans="1:12" x14ac:dyDescent="0.25">
      <c r="A209" s="5"/>
      <c r="B209" s="5"/>
      <c r="C209" s="5"/>
      <c r="D209" s="19"/>
      <c r="E209" s="425"/>
      <c r="F209" s="5"/>
      <c r="G209" s="5"/>
      <c r="H209" s="5"/>
      <c r="I209" s="5"/>
      <c r="J209" s="5"/>
      <c r="K209" s="5"/>
      <c r="L209" s="5"/>
    </row>
    <row r="210" spans="1:12" x14ac:dyDescent="0.25">
      <c r="A210" s="5"/>
      <c r="B210" s="5"/>
      <c r="C210" s="5"/>
      <c r="D210" s="19"/>
      <c r="E210" s="425"/>
      <c r="F210" s="5"/>
      <c r="G210" s="5"/>
      <c r="H210" s="5"/>
      <c r="I210" s="5"/>
      <c r="J210" s="5"/>
      <c r="K210" s="5"/>
      <c r="L210" s="5"/>
    </row>
    <row r="211" spans="1:12" x14ac:dyDescent="0.25">
      <c r="A211" s="5"/>
      <c r="B211" s="5"/>
      <c r="C211" s="5"/>
      <c r="D211" s="19"/>
      <c r="E211" s="425"/>
      <c r="F211" s="5"/>
      <c r="G211" s="5"/>
      <c r="H211" s="5"/>
      <c r="I211" s="5"/>
      <c r="J211" s="5"/>
      <c r="K211" s="5"/>
      <c r="L211" s="5"/>
    </row>
    <row r="212" spans="1:12" x14ac:dyDescent="0.25">
      <c r="A212" s="5"/>
      <c r="B212" s="5"/>
      <c r="C212" s="5"/>
      <c r="D212" s="19"/>
      <c r="E212" s="425"/>
      <c r="F212" s="5"/>
      <c r="G212" s="5"/>
      <c r="H212" s="5"/>
      <c r="I212" s="5"/>
      <c r="J212" s="5"/>
      <c r="K212" s="5"/>
      <c r="L212" s="5"/>
    </row>
    <row r="213" spans="1:12" x14ac:dyDescent="0.25">
      <c r="A213" s="5"/>
      <c r="B213" s="5"/>
      <c r="C213" s="5"/>
      <c r="D213" s="19"/>
      <c r="E213" s="425"/>
      <c r="F213" s="5"/>
      <c r="G213" s="5"/>
      <c r="H213" s="5"/>
      <c r="I213" s="5"/>
      <c r="J213" s="5"/>
      <c r="K213" s="5"/>
      <c r="L213" s="5"/>
    </row>
    <row r="214" spans="1:12" x14ac:dyDescent="0.25">
      <c r="A214" s="5"/>
      <c r="B214" s="5"/>
      <c r="C214" s="5"/>
      <c r="D214" s="19"/>
      <c r="E214" s="425"/>
      <c r="F214" s="5"/>
      <c r="G214" s="5"/>
      <c r="H214" s="5"/>
      <c r="I214" s="5"/>
      <c r="J214" s="5"/>
      <c r="K214" s="5"/>
      <c r="L214" s="5"/>
    </row>
    <row r="215" spans="1:12" x14ac:dyDescent="0.25">
      <c r="A215" s="5"/>
      <c r="B215" s="5"/>
      <c r="C215" s="5"/>
      <c r="D215" s="19"/>
      <c r="E215" s="425"/>
      <c r="F215" s="5"/>
      <c r="G215" s="5"/>
      <c r="H215" s="5"/>
      <c r="I215" s="5"/>
      <c r="J215" s="5"/>
      <c r="K215" s="5"/>
      <c r="L215" s="5"/>
    </row>
    <row r="216" spans="1:12" x14ac:dyDescent="0.25">
      <c r="A216" s="5"/>
      <c r="B216" s="5"/>
      <c r="C216" s="5"/>
      <c r="D216" s="19"/>
      <c r="E216" s="425"/>
      <c r="F216" s="5"/>
      <c r="G216" s="5"/>
      <c r="H216" s="5"/>
      <c r="I216" s="5"/>
      <c r="J216" s="5"/>
      <c r="K216" s="5"/>
      <c r="L216" s="5"/>
    </row>
    <row r="217" spans="1:12" x14ac:dyDescent="0.25">
      <c r="A217" s="5"/>
      <c r="B217" s="5"/>
      <c r="C217" s="5"/>
      <c r="D217" s="19"/>
      <c r="E217" s="425"/>
      <c r="F217" s="5"/>
      <c r="G217" s="5"/>
      <c r="H217" s="5"/>
      <c r="I217" s="5"/>
      <c r="J217" s="5"/>
      <c r="K217" s="5"/>
      <c r="L217" s="5"/>
    </row>
    <row r="218" spans="1:12" x14ac:dyDescent="0.25">
      <c r="A218" s="5"/>
      <c r="B218" s="5"/>
      <c r="C218" s="5"/>
      <c r="D218" s="19"/>
      <c r="E218" s="425"/>
      <c r="F218" s="5"/>
      <c r="G218" s="5"/>
      <c r="H218" s="5"/>
      <c r="I218" s="5"/>
      <c r="J218" s="5"/>
      <c r="K218" s="5"/>
      <c r="L218" s="5"/>
    </row>
    <row r="219" spans="1:12" x14ac:dyDescent="0.25">
      <c r="A219" s="5"/>
      <c r="B219" s="5"/>
      <c r="C219" s="5"/>
      <c r="D219" s="19"/>
      <c r="E219" s="425"/>
      <c r="F219" s="5"/>
      <c r="G219" s="5"/>
      <c r="H219" s="5"/>
      <c r="I219" s="5"/>
      <c r="J219" s="5"/>
      <c r="K219" s="5"/>
      <c r="L219" s="5"/>
    </row>
    <row r="220" spans="1:12" x14ac:dyDescent="0.25">
      <c r="A220" s="5"/>
      <c r="B220" s="5"/>
      <c r="C220" s="5"/>
      <c r="D220" s="19"/>
      <c r="E220" s="425"/>
      <c r="F220" s="5"/>
      <c r="G220" s="5"/>
      <c r="H220" s="5"/>
      <c r="I220" s="5"/>
      <c r="J220" s="5"/>
      <c r="K220" s="5"/>
      <c r="L220" s="5"/>
    </row>
    <row r="221" spans="1:12" x14ac:dyDescent="0.25">
      <c r="A221" s="5"/>
      <c r="B221" s="5"/>
      <c r="C221" s="5"/>
      <c r="D221" s="19"/>
      <c r="E221" s="425"/>
      <c r="F221" s="5"/>
      <c r="G221" s="5"/>
      <c r="H221" s="5"/>
      <c r="I221" s="5"/>
      <c r="J221" s="5"/>
      <c r="K221" s="5"/>
      <c r="L221" s="5"/>
    </row>
    <row r="222" spans="1:12" x14ac:dyDescent="0.25">
      <c r="A222" s="5"/>
      <c r="B222" s="5"/>
      <c r="C222" s="5"/>
      <c r="D222" s="19"/>
      <c r="E222" s="425"/>
      <c r="F222" s="5"/>
      <c r="G222" s="5"/>
      <c r="H222" s="5"/>
      <c r="I222" s="5"/>
      <c r="J222" s="5"/>
      <c r="K222" s="5"/>
      <c r="L222" s="5"/>
    </row>
    <row r="223" spans="1:12" x14ac:dyDescent="0.25">
      <c r="A223" s="5"/>
      <c r="B223" s="5"/>
      <c r="C223" s="5"/>
      <c r="D223" s="19"/>
      <c r="E223" s="425"/>
      <c r="F223" s="5"/>
      <c r="G223" s="5"/>
      <c r="H223" s="5"/>
      <c r="I223" s="5"/>
      <c r="J223" s="5"/>
      <c r="K223" s="5"/>
      <c r="L223" s="5"/>
    </row>
    <row r="224" spans="1:12" x14ac:dyDescent="0.25">
      <c r="A224" s="5"/>
      <c r="B224" s="5"/>
      <c r="C224" s="5"/>
      <c r="D224" s="19"/>
      <c r="E224" s="425"/>
      <c r="F224" s="5"/>
      <c r="G224" s="5"/>
      <c r="H224" s="5"/>
      <c r="I224" s="5"/>
      <c r="J224" s="5"/>
      <c r="K224" s="5"/>
      <c r="L224" s="5"/>
    </row>
    <row r="225" spans="1:12" x14ac:dyDescent="0.25">
      <c r="A225" s="5"/>
      <c r="B225" s="5"/>
      <c r="C225" s="5"/>
      <c r="D225" s="19"/>
      <c r="E225" s="425"/>
      <c r="F225" s="5"/>
      <c r="G225" s="5"/>
      <c r="H225" s="5"/>
      <c r="I225" s="5"/>
      <c r="J225" s="5"/>
      <c r="K225" s="5"/>
      <c r="L225" s="5"/>
    </row>
    <row r="226" spans="1:12" x14ac:dyDescent="0.25">
      <c r="A226" s="5"/>
      <c r="B226" s="5"/>
      <c r="C226" s="5"/>
      <c r="D226" s="19"/>
      <c r="E226" s="425"/>
      <c r="F226" s="5"/>
      <c r="G226" s="5"/>
      <c r="H226" s="5"/>
      <c r="I226" s="5"/>
      <c r="J226" s="5"/>
      <c r="K226" s="5"/>
      <c r="L226" s="5"/>
    </row>
    <row r="227" spans="1:12" x14ac:dyDescent="0.25">
      <c r="A227" s="5"/>
      <c r="B227" s="5"/>
      <c r="C227" s="5"/>
      <c r="D227" s="19"/>
      <c r="E227" s="425"/>
      <c r="F227" s="5"/>
      <c r="G227" s="5"/>
      <c r="H227" s="5"/>
      <c r="I227" s="5"/>
      <c r="J227" s="5"/>
      <c r="K227" s="5"/>
      <c r="L227" s="5"/>
    </row>
    <row r="228" spans="1:12" x14ac:dyDescent="0.25">
      <c r="A228" s="5"/>
      <c r="B228" s="5"/>
      <c r="C228" s="5"/>
      <c r="D228" s="19"/>
      <c r="E228" s="425"/>
      <c r="F228" s="5"/>
      <c r="G228" s="5"/>
      <c r="H228" s="5"/>
      <c r="I228" s="5"/>
      <c r="J228" s="5"/>
      <c r="K228" s="5"/>
      <c r="L228" s="5"/>
    </row>
    <row r="229" spans="1:12" x14ac:dyDescent="0.25">
      <c r="A229" s="5"/>
      <c r="B229" s="5"/>
      <c r="C229" s="5"/>
      <c r="D229" s="19"/>
      <c r="E229" s="425"/>
      <c r="F229" s="5"/>
      <c r="G229" s="5"/>
      <c r="H229" s="5"/>
      <c r="I229" s="5"/>
      <c r="J229" s="5"/>
      <c r="K229" s="5"/>
      <c r="L229" s="5"/>
    </row>
    <row r="230" spans="1:12" x14ac:dyDescent="0.25">
      <c r="A230" s="5"/>
      <c r="B230" s="5"/>
      <c r="C230" s="5"/>
      <c r="D230" s="19"/>
      <c r="E230" s="425"/>
      <c r="F230" s="5"/>
      <c r="G230" s="5"/>
      <c r="H230" s="5"/>
      <c r="I230" s="5"/>
      <c r="J230" s="5"/>
      <c r="K230" s="5"/>
      <c r="L230" s="5"/>
    </row>
    <row r="231" spans="1:12" x14ac:dyDescent="0.25">
      <c r="A231" s="5"/>
      <c r="B231" s="5"/>
      <c r="C231" s="5"/>
      <c r="D231" s="19"/>
      <c r="E231" s="425"/>
      <c r="F231" s="5"/>
      <c r="G231" s="5"/>
      <c r="H231" s="5"/>
      <c r="I231" s="5"/>
      <c r="J231" s="5"/>
      <c r="K231" s="5"/>
      <c r="L231" s="5"/>
    </row>
    <row r="232" spans="1:12" x14ac:dyDescent="0.25">
      <c r="A232" s="5"/>
      <c r="B232" s="5"/>
      <c r="C232" s="5"/>
      <c r="D232" s="19"/>
      <c r="E232" s="425"/>
      <c r="F232" s="5"/>
      <c r="G232" s="5"/>
      <c r="H232" s="5"/>
      <c r="I232" s="5"/>
      <c r="J232" s="5"/>
      <c r="K232" s="5"/>
      <c r="L232" s="5"/>
    </row>
    <row r="233" spans="1:12" x14ac:dyDescent="0.25">
      <c r="A233" s="5"/>
      <c r="B233" s="5"/>
      <c r="C233" s="5"/>
      <c r="D233" s="19"/>
      <c r="E233" s="425"/>
      <c r="F233" s="5"/>
      <c r="G233" s="5"/>
      <c r="H233" s="5"/>
      <c r="I233" s="5"/>
      <c r="J233" s="5"/>
      <c r="K233" s="5"/>
      <c r="L233" s="5"/>
    </row>
    <row r="234" spans="1:12" x14ac:dyDescent="0.25">
      <c r="A234" s="5"/>
      <c r="B234" s="5"/>
      <c r="C234" s="5"/>
      <c r="D234" s="19"/>
      <c r="E234" s="425"/>
      <c r="F234" s="5"/>
      <c r="G234" s="5"/>
      <c r="H234" s="5"/>
      <c r="I234" s="5"/>
      <c r="J234" s="5"/>
      <c r="K234" s="5"/>
      <c r="L234" s="5"/>
    </row>
    <row r="235" spans="1:12" x14ac:dyDescent="0.25">
      <c r="A235" s="5"/>
      <c r="B235" s="5"/>
      <c r="C235" s="5"/>
      <c r="D235" s="19"/>
      <c r="E235" s="425"/>
      <c r="F235" s="5"/>
      <c r="G235" s="5"/>
      <c r="H235" s="5"/>
      <c r="I235" s="5"/>
      <c r="J235" s="5"/>
      <c r="K235" s="5"/>
      <c r="L235" s="5"/>
    </row>
    <row r="236" spans="1:12" x14ac:dyDescent="0.25">
      <c r="A236" s="5"/>
      <c r="B236" s="5"/>
      <c r="C236" s="5"/>
      <c r="D236" s="19"/>
      <c r="E236" s="425"/>
      <c r="F236" s="5"/>
      <c r="G236" s="5"/>
      <c r="H236" s="5"/>
      <c r="I236" s="5"/>
      <c r="J236" s="5"/>
      <c r="K236" s="5"/>
      <c r="L236" s="5"/>
    </row>
    <row r="237" spans="1:12" x14ac:dyDescent="0.25">
      <c r="A237" s="5"/>
      <c r="B237" s="5"/>
      <c r="C237" s="5"/>
      <c r="D237" s="19"/>
      <c r="E237" s="425"/>
      <c r="F237" s="5"/>
      <c r="G237" s="5"/>
      <c r="H237" s="5"/>
      <c r="I237" s="5"/>
      <c r="J237" s="5"/>
      <c r="K237" s="5"/>
      <c r="L237" s="5"/>
    </row>
    <row r="238" spans="1:12" x14ac:dyDescent="0.25">
      <c r="A238" s="5"/>
      <c r="B238" s="5"/>
      <c r="C238" s="5"/>
      <c r="D238" s="19"/>
      <c r="E238" s="425"/>
      <c r="F238" s="5"/>
      <c r="G238" s="5"/>
      <c r="H238" s="5"/>
      <c r="I238" s="5"/>
      <c r="J238" s="5"/>
      <c r="K238" s="5"/>
      <c r="L238" s="5"/>
    </row>
    <row r="239" spans="1:12" x14ac:dyDescent="0.25">
      <c r="A239" s="5"/>
      <c r="B239" s="5"/>
      <c r="C239" s="5"/>
      <c r="D239" s="19"/>
      <c r="E239" s="425"/>
      <c r="F239" s="5"/>
      <c r="G239" s="5"/>
      <c r="H239" s="5"/>
      <c r="I239" s="5"/>
      <c r="J239" s="5"/>
      <c r="K239" s="5"/>
      <c r="L239" s="5"/>
    </row>
    <row r="240" spans="1:12" x14ac:dyDescent="0.25">
      <c r="A240" s="5"/>
      <c r="B240" s="5"/>
      <c r="C240" s="5"/>
      <c r="D240" s="19"/>
      <c r="E240" s="425"/>
      <c r="F240" s="5"/>
      <c r="G240" s="5"/>
      <c r="H240" s="5"/>
      <c r="I240" s="5"/>
      <c r="J240" s="5"/>
      <c r="K240" s="5"/>
      <c r="L240" s="5"/>
    </row>
    <row r="241" spans="1:12" x14ac:dyDescent="0.25">
      <c r="A241" s="5"/>
      <c r="B241" s="5"/>
      <c r="C241" s="5"/>
      <c r="D241" s="19"/>
      <c r="E241" s="425"/>
      <c r="F241" s="5"/>
      <c r="G241" s="5"/>
      <c r="H241" s="5"/>
      <c r="I241" s="5"/>
      <c r="J241" s="5"/>
      <c r="K241" s="5"/>
      <c r="L241" s="5"/>
    </row>
    <row r="242" spans="1:12" x14ac:dyDescent="0.25">
      <c r="A242" s="5"/>
      <c r="B242" s="5"/>
      <c r="C242" s="5"/>
      <c r="D242" s="19"/>
      <c r="E242" s="425"/>
      <c r="F242" s="5"/>
      <c r="G242" s="5"/>
      <c r="H242" s="5"/>
      <c r="I242" s="5"/>
      <c r="J242" s="5"/>
      <c r="K242" s="5"/>
      <c r="L242" s="5"/>
    </row>
    <row r="243" spans="1:12" x14ac:dyDescent="0.25">
      <c r="A243" s="5"/>
      <c r="B243" s="5"/>
      <c r="C243" s="5"/>
      <c r="D243" s="19"/>
      <c r="E243" s="425"/>
      <c r="F243" s="5"/>
      <c r="G243" s="5"/>
      <c r="H243" s="5"/>
      <c r="I243" s="5"/>
      <c r="J243" s="5"/>
      <c r="K243" s="5"/>
      <c r="L243" s="5"/>
    </row>
    <row r="244" spans="1:12" x14ac:dyDescent="0.25">
      <c r="A244" s="5"/>
      <c r="B244" s="5"/>
      <c r="C244" s="5"/>
      <c r="D244" s="19"/>
      <c r="E244" s="425"/>
      <c r="F244" s="5"/>
      <c r="G244" s="5"/>
      <c r="H244" s="5"/>
      <c r="I244" s="5"/>
      <c r="J244" s="5"/>
      <c r="K244" s="5"/>
      <c r="L244" s="5"/>
    </row>
    <row r="245" spans="1:12" x14ac:dyDescent="0.25">
      <c r="A245" s="5"/>
      <c r="B245" s="5"/>
      <c r="C245" s="5"/>
      <c r="D245" s="19"/>
      <c r="E245" s="425"/>
      <c r="F245" s="5"/>
      <c r="G245" s="5"/>
      <c r="H245" s="5"/>
      <c r="I245" s="5"/>
      <c r="J245" s="5"/>
      <c r="K245" s="5"/>
      <c r="L245" s="5"/>
    </row>
    <row r="246" spans="1:12" x14ac:dyDescent="0.25">
      <c r="A246" s="5"/>
      <c r="B246" s="5"/>
      <c r="C246" s="5"/>
      <c r="D246" s="19"/>
      <c r="E246" s="425"/>
      <c r="F246" s="5"/>
      <c r="G246" s="5"/>
      <c r="H246" s="5"/>
      <c r="I246" s="5"/>
      <c r="J246" s="5"/>
      <c r="K246" s="5"/>
      <c r="L246" s="5"/>
    </row>
    <row r="247" spans="1:12" x14ac:dyDescent="0.25">
      <c r="A247" s="5"/>
      <c r="B247" s="5"/>
      <c r="C247" s="5"/>
      <c r="D247" s="19"/>
      <c r="E247" s="425"/>
      <c r="F247" s="5"/>
      <c r="G247" s="5"/>
      <c r="H247" s="5"/>
      <c r="I247" s="5"/>
      <c r="J247" s="5"/>
      <c r="K247" s="5"/>
      <c r="L247" s="5"/>
    </row>
    <row r="248" spans="1:12" x14ac:dyDescent="0.25">
      <c r="A248" s="5"/>
      <c r="B248" s="5"/>
      <c r="C248" s="5"/>
      <c r="D248" s="19"/>
      <c r="E248" s="425"/>
      <c r="F248" s="5"/>
      <c r="G248" s="5"/>
      <c r="H248" s="5"/>
      <c r="I248" s="5"/>
      <c r="J248" s="5"/>
      <c r="K248" s="5"/>
      <c r="L248" s="5"/>
    </row>
    <row r="249" spans="1:12" x14ac:dyDescent="0.25">
      <c r="A249" s="5"/>
      <c r="B249" s="5"/>
      <c r="C249" s="5"/>
      <c r="D249" s="19"/>
      <c r="E249" s="425"/>
      <c r="F249" s="5"/>
      <c r="G249" s="5"/>
      <c r="H249" s="5"/>
      <c r="I249" s="5"/>
      <c r="J249" s="5"/>
      <c r="K249" s="5"/>
      <c r="L249" s="5"/>
    </row>
    <row r="250" spans="1:12" x14ac:dyDescent="0.25">
      <c r="A250" s="5"/>
      <c r="B250" s="5"/>
      <c r="C250" s="5"/>
      <c r="D250" s="19"/>
      <c r="E250" s="425"/>
      <c r="F250" s="5"/>
      <c r="G250" s="5"/>
      <c r="H250" s="5"/>
      <c r="I250" s="5"/>
      <c r="J250" s="5"/>
      <c r="K250" s="5"/>
      <c r="L250" s="5"/>
    </row>
    <row r="251" spans="1:12" x14ac:dyDescent="0.25">
      <c r="A251" s="5"/>
      <c r="B251" s="5"/>
      <c r="C251" s="5"/>
      <c r="D251" s="19"/>
      <c r="E251" s="425"/>
      <c r="F251" s="5"/>
      <c r="G251" s="5"/>
      <c r="H251" s="5"/>
      <c r="I251" s="5"/>
      <c r="J251" s="5"/>
      <c r="K251" s="5"/>
      <c r="L251" s="5"/>
    </row>
    <row r="252" spans="1:12" x14ac:dyDescent="0.25">
      <c r="A252" s="5"/>
      <c r="B252" s="5"/>
      <c r="C252" s="5"/>
      <c r="D252" s="19"/>
      <c r="E252" s="425"/>
      <c r="F252" s="5"/>
      <c r="G252" s="5"/>
      <c r="H252" s="5"/>
      <c r="I252" s="5"/>
      <c r="J252" s="5"/>
      <c r="K252" s="5"/>
      <c r="L252" s="5"/>
    </row>
    <row r="253" spans="1:12" x14ac:dyDescent="0.25">
      <c r="A253" s="5"/>
      <c r="B253" s="5"/>
      <c r="C253" s="5"/>
      <c r="D253" s="19"/>
      <c r="E253" s="425"/>
      <c r="F253" s="5"/>
      <c r="G253" s="5"/>
      <c r="H253" s="5"/>
      <c r="I253" s="5"/>
      <c r="J253" s="5"/>
      <c r="K253" s="5"/>
      <c r="L253" s="5"/>
    </row>
    <row r="254" spans="1:12" x14ac:dyDescent="0.25">
      <c r="A254" s="5"/>
      <c r="B254" s="5"/>
      <c r="C254" s="5"/>
      <c r="D254" s="19"/>
      <c r="E254" s="425"/>
      <c r="F254" s="5"/>
      <c r="G254" s="5"/>
      <c r="H254" s="5"/>
      <c r="I254" s="5"/>
      <c r="J254" s="5"/>
      <c r="K254" s="5"/>
      <c r="L254" s="5"/>
    </row>
    <row r="255" spans="1:12" x14ac:dyDescent="0.25">
      <c r="A255" s="5"/>
      <c r="B255" s="5"/>
      <c r="C255" s="5"/>
      <c r="D255" s="19"/>
      <c r="E255" s="425"/>
      <c r="F255" s="5"/>
      <c r="G255" s="5"/>
      <c r="H255" s="5"/>
      <c r="I255" s="5"/>
      <c r="J255" s="5"/>
      <c r="K255" s="5"/>
      <c r="L255" s="5"/>
    </row>
    <row r="256" spans="1:12" x14ac:dyDescent="0.25">
      <c r="A256" s="5"/>
      <c r="B256" s="5"/>
      <c r="C256" s="5"/>
      <c r="D256" s="19"/>
      <c r="E256" s="425"/>
      <c r="F256" s="5"/>
      <c r="G256" s="5"/>
      <c r="H256" s="5"/>
      <c r="I256" s="5"/>
      <c r="J256" s="5"/>
      <c r="K256" s="5"/>
      <c r="L256" s="5"/>
    </row>
    <row r="257" spans="1:12" x14ac:dyDescent="0.25">
      <c r="A257" s="5"/>
      <c r="B257" s="5"/>
      <c r="C257" s="5"/>
      <c r="D257" s="19"/>
      <c r="E257" s="425"/>
      <c r="F257" s="5"/>
      <c r="G257" s="5"/>
      <c r="H257" s="5"/>
      <c r="I257" s="5"/>
      <c r="J257" s="5"/>
      <c r="K257" s="5"/>
      <c r="L257" s="5"/>
    </row>
    <row r="258" spans="1:12" x14ac:dyDescent="0.25">
      <c r="A258" s="5"/>
      <c r="B258" s="5"/>
      <c r="C258" s="5"/>
      <c r="D258" s="19"/>
      <c r="E258" s="425"/>
      <c r="F258" s="5"/>
      <c r="G258" s="5"/>
      <c r="H258" s="5"/>
      <c r="I258" s="5"/>
      <c r="J258" s="5"/>
      <c r="K258" s="5"/>
      <c r="L258" s="5"/>
    </row>
    <row r="259" spans="1:12" x14ac:dyDescent="0.25">
      <c r="A259" s="5"/>
      <c r="B259" s="5"/>
      <c r="C259" s="5"/>
      <c r="D259" s="19"/>
      <c r="E259" s="425"/>
      <c r="F259" s="5"/>
      <c r="G259" s="5"/>
      <c r="H259" s="5"/>
      <c r="I259" s="5"/>
      <c r="J259" s="5"/>
      <c r="K259" s="5"/>
      <c r="L259" s="5"/>
    </row>
    <row r="260" spans="1:12" x14ac:dyDescent="0.25">
      <c r="A260" s="5"/>
      <c r="B260" s="5"/>
      <c r="C260" s="5"/>
      <c r="D260" s="19"/>
      <c r="E260" s="425"/>
      <c r="F260" s="5"/>
      <c r="G260" s="5"/>
      <c r="H260" s="5"/>
      <c r="I260" s="5"/>
      <c r="J260" s="5"/>
      <c r="K260" s="5"/>
      <c r="L260" s="5"/>
    </row>
    <row r="261" spans="1:12" x14ac:dyDescent="0.25">
      <c r="A261" s="5"/>
      <c r="B261" s="5"/>
      <c r="C261" s="5"/>
      <c r="D261" s="19"/>
      <c r="E261" s="425"/>
      <c r="F261" s="5"/>
      <c r="G261" s="5"/>
      <c r="H261" s="5"/>
      <c r="I261" s="5"/>
      <c r="J261" s="5"/>
      <c r="K261" s="5"/>
      <c r="L261" s="5"/>
    </row>
    <row r="262" spans="1:12" x14ac:dyDescent="0.25">
      <c r="A262" s="5"/>
      <c r="B262" s="5"/>
      <c r="C262" s="5"/>
      <c r="D262" s="19"/>
      <c r="E262" s="425"/>
      <c r="F262" s="5"/>
      <c r="G262" s="5"/>
      <c r="H262" s="5"/>
      <c r="I262" s="5"/>
      <c r="J262" s="5"/>
      <c r="K262" s="5"/>
      <c r="L262" s="5"/>
    </row>
    <row r="263" spans="1:12" x14ac:dyDescent="0.25">
      <c r="A263" s="5"/>
      <c r="B263" s="5"/>
      <c r="C263" s="5"/>
      <c r="D263" s="19"/>
      <c r="E263" s="425"/>
      <c r="F263" s="5"/>
      <c r="G263" s="5"/>
      <c r="H263" s="5"/>
      <c r="I263" s="5"/>
      <c r="J263" s="5"/>
      <c r="K263" s="5"/>
      <c r="L263" s="5"/>
    </row>
    <row r="264" spans="1:12" x14ac:dyDescent="0.25">
      <c r="A264" s="5"/>
      <c r="B264" s="5"/>
      <c r="C264" s="5"/>
      <c r="D264" s="19"/>
      <c r="E264" s="425"/>
      <c r="F264" s="5"/>
      <c r="G264" s="5"/>
      <c r="H264" s="5"/>
      <c r="I264" s="5"/>
      <c r="J264" s="5"/>
      <c r="K264" s="5"/>
      <c r="L264" s="5"/>
    </row>
    <row r="265" spans="1:12" x14ac:dyDescent="0.25">
      <c r="A265" s="5"/>
      <c r="B265" s="5"/>
      <c r="C265" s="5"/>
      <c r="D265" s="19"/>
      <c r="E265" s="425"/>
      <c r="F265" s="5"/>
      <c r="G265" s="5"/>
      <c r="H265" s="5"/>
      <c r="I265" s="5"/>
      <c r="J265" s="5"/>
      <c r="K265" s="5"/>
      <c r="L265" s="5"/>
    </row>
    <row r="266" spans="1:12" x14ac:dyDescent="0.25">
      <c r="A266" s="5"/>
      <c r="B266" s="5"/>
      <c r="C266" s="5"/>
      <c r="D266" s="19"/>
      <c r="E266" s="425"/>
      <c r="F266" s="5"/>
      <c r="G266" s="5"/>
      <c r="H266" s="5"/>
      <c r="I266" s="5"/>
      <c r="J266" s="5"/>
      <c r="K266" s="5"/>
      <c r="L266" s="5"/>
    </row>
    <row r="267" spans="1:12" x14ac:dyDescent="0.25">
      <c r="A267" s="5"/>
      <c r="B267" s="5"/>
      <c r="C267" s="5"/>
      <c r="D267" s="19"/>
      <c r="E267" s="425"/>
      <c r="F267" s="5"/>
      <c r="G267" s="5"/>
      <c r="H267" s="5"/>
      <c r="I267" s="5"/>
      <c r="J267" s="5"/>
      <c r="K267" s="5"/>
      <c r="L267" s="5"/>
    </row>
    <row r="268" spans="1:12" x14ac:dyDescent="0.25">
      <c r="A268" s="5"/>
      <c r="B268" s="5"/>
      <c r="C268" s="5"/>
      <c r="D268" s="19"/>
      <c r="E268" s="425"/>
      <c r="F268" s="5"/>
      <c r="G268" s="5"/>
      <c r="H268" s="5"/>
      <c r="I268" s="5"/>
      <c r="J268" s="5"/>
      <c r="K268" s="5"/>
      <c r="L268" s="5"/>
    </row>
    <row r="269" spans="1:12" x14ac:dyDescent="0.25">
      <c r="A269" s="5"/>
      <c r="B269" s="5"/>
      <c r="C269" s="5"/>
      <c r="D269" s="19"/>
      <c r="E269" s="425"/>
      <c r="F269" s="5"/>
      <c r="G269" s="5"/>
      <c r="H269" s="5"/>
      <c r="I269" s="5"/>
      <c r="J269" s="5"/>
      <c r="K269" s="5"/>
      <c r="L269" s="5"/>
    </row>
    <row r="270" spans="1:12" x14ac:dyDescent="0.25">
      <c r="A270" s="5"/>
      <c r="B270" s="5"/>
      <c r="C270" s="5"/>
      <c r="D270" s="19"/>
      <c r="E270" s="425"/>
      <c r="F270" s="5"/>
      <c r="G270" s="5"/>
      <c r="H270" s="5"/>
      <c r="I270" s="5"/>
      <c r="J270" s="5"/>
      <c r="K270" s="5"/>
      <c r="L270" s="5"/>
    </row>
    <row r="271" spans="1:12" x14ac:dyDescent="0.25">
      <c r="A271" s="5"/>
      <c r="B271" s="5"/>
      <c r="C271" s="5"/>
      <c r="D271" s="19"/>
      <c r="E271" s="425"/>
      <c r="F271" s="5"/>
      <c r="G271" s="5"/>
      <c r="H271" s="5"/>
      <c r="I271" s="5"/>
      <c r="J271" s="5"/>
      <c r="K271" s="5"/>
      <c r="L271" s="5"/>
    </row>
    <row r="272" spans="1:12" x14ac:dyDescent="0.25">
      <c r="A272" s="5"/>
      <c r="B272" s="5"/>
      <c r="C272" s="5"/>
      <c r="D272" s="19"/>
      <c r="E272" s="425"/>
      <c r="F272" s="5"/>
      <c r="G272" s="5"/>
      <c r="H272" s="5"/>
      <c r="I272" s="5"/>
      <c r="J272" s="5"/>
      <c r="K272" s="5"/>
      <c r="L272" s="5"/>
    </row>
    <row r="273" spans="1:12" x14ac:dyDescent="0.25">
      <c r="A273" s="5"/>
      <c r="B273" s="5"/>
      <c r="C273" s="5"/>
      <c r="D273" s="19"/>
      <c r="E273" s="425"/>
      <c r="F273" s="5"/>
      <c r="G273" s="5"/>
      <c r="H273" s="5"/>
      <c r="I273" s="5"/>
      <c r="J273" s="5"/>
      <c r="K273" s="5"/>
      <c r="L273" s="5"/>
    </row>
    <row r="274" spans="1:12" x14ac:dyDescent="0.25">
      <c r="A274" s="5"/>
      <c r="B274" s="5"/>
      <c r="C274" s="5"/>
      <c r="D274" s="19"/>
      <c r="E274" s="425"/>
      <c r="F274" s="5"/>
      <c r="G274" s="5"/>
      <c r="H274" s="5"/>
      <c r="I274" s="5"/>
      <c r="J274" s="5"/>
      <c r="K274" s="5"/>
      <c r="L274" s="5"/>
    </row>
    <row r="275" spans="1:12" x14ac:dyDescent="0.25">
      <c r="A275" s="5"/>
      <c r="B275" s="5"/>
      <c r="C275" s="5"/>
      <c r="D275" s="19"/>
      <c r="E275" s="425"/>
      <c r="F275" s="5"/>
      <c r="G275" s="5"/>
      <c r="H275" s="5"/>
      <c r="I275" s="5"/>
      <c r="J275" s="5"/>
      <c r="K275" s="5"/>
      <c r="L275" s="5"/>
    </row>
    <row r="276" spans="1:12" x14ac:dyDescent="0.25">
      <c r="A276" s="5"/>
      <c r="B276" s="5"/>
      <c r="C276" s="5"/>
      <c r="D276" s="19"/>
      <c r="E276" s="425"/>
      <c r="F276" s="5"/>
      <c r="G276" s="5"/>
      <c r="H276" s="5"/>
      <c r="I276" s="5"/>
      <c r="J276" s="5"/>
      <c r="K276" s="5"/>
      <c r="L276" s="5"/>
    </row>
    <row r="277" spans="1:12" x14ac:dyDescent="0.25">
      <c r="A277" s="5"/>
      <c r="B277" s="5"/>
      <c r="C277" s="5"/>
      <c r="D277" s="19"/>
      <c r="E277" s="425"/>
      <c r="F277" s="5"/>
      <c r="G277" s="5"/>
      <c r="H277" s="5"/>
      <c r="I277" s="5"/>
      <c r="J277" s="5"/>
      <c r="K277" s="5"/>
      <c r="L277" s="5"/>
    </row>
    <row r="278" spans="1:12" x14ac:dyDescent="0.25">
      <c r="A278" s="5"/>
      <c r="B278" s="5"/>
      <c r="C278" s="5"/>
      <c r="D278" s="19"/>
      <c r="E278" s="425"/>
      <c r="F278" s="5"/>
      <c r="G278" s="5"/>
      <c r="H278" s="5"/>
      <c r="I278" s="5"/>
      <c r="J278" s="5"/>
      <c r="K278" s="5"/>
      <c r="L278" s="5"/>
    </row>
    <row r="279" spans="1:12" x14ac:dyDescent="0.25">
      <c r="A279" s="5"/>
      <c r="B279" s="5"/>
      <c r="C279" s="5"/>
      <c r="D279" s="19"/>
      <c r="E279" s="425"/>
      <c r="F279" s="5"/>
      <c r="G279" s="5"/>
      <c r="H279" s="5"/>
      <c r="I279" s="5"/>
      <c r="J279" s="5"/>
      <c r="K279" s="5"/>
      <c r="L279" s="5"/>
    </row>
    <row r="280" spans="1:12" x14ac:dyDescent="0.25">
      <c r="A280" s="5"/>
      <c r="B280" s="5"/>
      <c r="C280" s="5"/>
      <c r="D280" s="19"/>
      <c r="E280" s="425"/>
      <c r="F280" s="5"/>
      <c r="G280" s="5"/>
      <c r="H280" s="5"/>
      <c r="I280" s="5"/>
      <c r="J280" s="5"/>
      <c r="K280" s="5"/>
      <c r="L280" s="5"/>
    </row>
    <row r="281" spans="1:12" x14ac:dyDescent="0.25">
      <c r="A281" s="5"/>
      <c r="B281" s="5"/>
      <c r="C281" s="5"/>
      <c r="D281" s="19"/>
      <c r="E281" s="425"/>
      <c r="F281" s="5"/>
      <c r="G281" s="5"/>
      <c r="H281" s="5"/>
      <c r="I281" s="5"/>
      <c r="J281" s="5"/>
      <c r="K281" s="5"/>
      <c r="L281" s="5"/>
    </row>
    <row r="282" spans="1:12" x14ac:dyDescent="0.25">
      <c r="A282" s="5"/>
      <c r="B282" s="5"/>
      <c r="C282" s="5"/>
      <c r="D282" s="19"/>
      <c r="E282" s="425"/>
      <c r="F282" s="5"/>
      <c r="G282" s="5"/>
      <c r="H282" s="5"/>
      <c r="I282" s="5"/>
      <c r="J282" s="5"/>
      <c r="K282" s="5"/>
      <c r="L282" s="5"/>
    </row>
    <row r="283" spans="1:12" x14ac:dyDescent="0.25">
      <c r="A283" s="5"/>
      <c r="B283" s="5"/>
      <c r="C283" s="5"/>
      <c r="D283" s="19"/>
      <c r="E283" s="425"/>
      <c r="F283" s="5"/>
      <c r="G283" s="5"/>
      <c r="H283" s="5"/>
      <c r="I283" s="5"/>
      <c r="J283" s="5"/>
      <c r="K283" s="5"/>
      <c r="L283" s="5"/>
    </row>
    <row r="284" spans="1:12" x14ac:dyDescent="0.25">
      <c r="A284" s="5"/>
      <c r="B284" s="5"/>
      <c r="C284" s="5"/>
      <c r="D284" s="19"/>
      <c r="E284" s="425"/>
      <c r="F284" s="5"/>
      <c r="G284" s="5"/>
      <c r="H284" s="5"/>
      <c r="I284" s="5"/>
      <c r="J284" s="5"/>
      <c r="K284" s="5"/>
      <c r="L284" s="5"/>
    </row>
    <row r="285" spans="1:12" x14ac:dyDescent="0.25">
      <c r="A285" s="5"/>
      <c r="B285" s="5"/>
      <c r="C285" s="5"/>
      <c r="D285" s="19"/>
      <c r="E285" s="425"/>
      <c r="F285" s="5"/>
      <c r="G285" s="5"/>
      <c r="H285" s="5"/>
      <c r="I285" s="5"/>
      <c r="J285" s="5"/>
      <c r="K285" s="5"/>
      <c r="L285" s="5"/>
    </row>
    <row r="286" spans="1:12" x14ac:dyDescent="0.25">
      <c r="A286" s="5"/>
      <c r="B286" s="5"/>
      <c r="C286" s="5"/>
      <c r="D286" s="19"/>
      <c r="E286" s="425"/>
      <c r="F286" s="5"/>
      <c r="G286" s="5"/>
      <c r="H286" s="5"/>
      <c r="I286" s="5"/>
      <c r="J286" s="5"/>
      <c r="K286" s="5"/>
      <c r="L286" s="5"/>
    </row>
    <row r="287" spans="1:12" x14ac:dyDescent="0.25">
      <c r="A287" s="5"/>
      <c r="B287" s="5"/>
      <c r="C287" s="5"/>
      <c r="D287" s="19"/>
      <c r="E287" s="425"/>
      <c r="F287" s="5"/>
      <c r="G287" s="5"/>
      <c r="H287" s="5"/>
      <c r="I287" s="5"/>
      <c r="J287" s="5"/>
      <c r="K287" s="5"/>
      <c r="L287" s="5"/>
    </row>
    <row r="288" spans="1:12" x14ac:dyDescent="0.25">
      <c r="A288" s="5"/>
      <c r="B288" s="5"/>
      <c r="C288" s="5"/>
      <c r="D288" s="19"/>
      <c r="E288" s="425"/>
      <c r="F288" s="5"/>
      <c r="G288" s="5"/>
      <c r="H288" s="5"/>
      <c r="I288" s="5"/>
      <c r="J288" s="5"/>
      <c r="K288" s="5"/>
      <c r="L288" s="5"/>
    </row>
    <row r="289" spans="1:12" x14ac:dyDescent="0.25">
      <c r="A289" s="5"/>
      <c r="B289" s="5"/>
      <c r="C289" s="5"/>
      <c r="D289" s="19"/>
      <c r="E289" s="425"/>
      <c r="F289" s="5"/>
      <c r="G289" s="5"/>
      <c r="H289" s="5"/>
      <c r="I289" s="5"/>
      <c r="J289" s="5"/>
      <c r="K289" s="5"/>
      <c r="L289" s="5"/>
    </row>
    <row r="290" spans="1:12" x14ac:dyDescent="0.25">
      <c r="A290" s="5"/>
      <c r="B290" s="5"/>
      <c r="C290" s="5"/>
      <c r="D290" s="19"/>
      <c r="E290" s="425"/>
      <c r="F290" s="5"/>
      <c r="G290" s="5"/>
      <c r="H290" s="5"/>
      <c r="I290" s="5"/>
      <c r="J290" s="5"/>
      <c r="K290" s="5"/>
      <c r="L290" s="5"/>
    </row>
    <row r="291" spans="1:12" x14ac:dyDescent="0.25">
      <c r="A291" s="5"/>
      <c r="B291" s="5"/>
      <c r="C291" s="5"/>
      <c r="D291" s="19"/>
      <c r="E291" s="425"/>
      <c r="F291" s="5"/>
      <c r="G291" s="5"/>
      <c r="H291" s="5"/>
      <c r="I291" s="5"/>
      <c r="J291" s="5"/>
      <c r="K291" s="5"/>
      <c r="L291" s="5"/>
    </row>
    <row r="292" spans="1:12" x14ac:dyDescent="0.25">
      <c r="A292" s="5"/>
      <c r="B292" s="5"/>
      <c r="C292" s="5"/>
      <c r="D292" s="19"/>
      <c r="E292" s="425"/>
      <c r="F292" s="5"/>
      <c r="G292" s="5"/>
      <c r="H292" s="5"/>
      <c r="I292" s="5"/>
      <c r="J292" s="5"/>
      <c r="K292" s="5"/>
      <c r="L292" s="5"/>
    </row>
    <row r="293" spans="1:12" x14ac:dyDescent="0.25">
      <c r="A293" s="5"/>
      <c r="B293" s="5"/>
      <c r="C293" s="5"/>
      <c r="D293" s="19"/>
      <c r="E293" s="425"/>
      <c r="F293" s="5"/>
      <c r="G293" s="5"/>
      <c r="H293" s="5"/>
      <c r="I293" s="5"/>
      <c r="J293" s="5"/>
      <c r="K293" s="5"/>
      <c r="L293" s="5"/>
    </row>
    <row r="294" spans="1:12" x14ac:dyDescent="0.25">
      <c r="A294" s="5"/>
      <c r="B294" s="5"/>
      <c r="C294" s="5"/>
      <c r="D294" s="19"/>
      <c r="E294" s="425"/>
      <c r="F294" s="5"/>
      <c r="G294" s="5"/>
      <c r="H294" s="5"/>
      <c r="I294" s="5"/>
      <c r="J294" s="5"/>
      <c r="K294" s="5"/>
      <c r="L294" s="5"/>
    </row>
    <row r="295" spans="1:12" x14ac:dyDescent="0.25">
      <c r="A295" s="5"/>
      <c r="B295" s="5"/>
      <c r="C295" s="5"/>
      <c r="D295" s="19"/>
      <c r="E295" s="425"/>
      <c r="F295" s="5"/>
      <c r="G295" s="5"/>
      <c r="H295" s="5"/>
      <c r="I295" s="5"/>
      <c r="J295" s="5"/>
      <c r="K295" s="5"/>
      <c r="L295" s="5"/>
    </row>
    <row r="296" spans="1:12" x14ac:dyDescent="0.25">
      <c r="A296" s="5"/>
      <c r="B296" s="5"/>
      <c r="C296" s="5"/>
      <c r="D296" s="19"/>
      <c r="E296" s="425"/>
      <c r="F296" s="5"/>
      <c r="G296" s="5"/>
      <c r="H296" s="5"/>
      <c r="I296" s="5"/>
      <c r="J296" s="5"/>
      <c r="K296" s="5"/>
      <c r="L296" s="5"/>
    </row>
    <row r="297" spans="1:12" x14ac:dyDescent="0.25">
      <c r="A297" s="5"/>
      <c r="B297" s="5"/>
      <c r="C297" s="5"/>
      <c r="D297" s="19"/>
      <c r="E297" s="425"/>
      <c r="F297" s="5"/>
      <c r="G297" s="5"/>
      <c r="H297" s="5"/>
      <c r="I297" s="5"/>
      <c r="J297" s="5"/>
      <c r="K297" s="5"/>
      <c r="L297" s="5"/>
    </row>
    <row r="298" spans="1:12" x14ac:dyDescent="0.25">
      <c r="A298" s="5"/>
      <c r="B298" s="5"/>
      <c r="C298" s="5"/>
      <c r="D298" s="19"/>
      <c r="E298" s="425"/>
      <c r="F298" s="5"/>
      <c r="G298" s="5"/>
      <c r="H298" s="5"/>
      <c r="I298" s="5"/>
      <c r="J298" s="5"/>
      <c r="K298" s="5"/>
      <c r="L298" s="5"/>
    </row>
    <row r="299" spans="1:12" x14ac:dyDescent="0.25">
      <c r="A299" s="5"/>
      <c r="B299" s="5"/>
      <c r="C299" s="5"/>
      <c r="D299" s="19"/>
      <c r="E299" s="425"/>
      <c r="F299" s="5"/>
      <c r="G299" s="5"/>
      <c r="H299" s="5"/>
      <c r="I299" s="5"/>
      <c r="J299" s="5"/>
      <c r="K299" s="5"/>
      <c r="L299" s="5"/>
    </row>
    <row r="300" spans="1:12" x14ac:dyDescent="0.25">
      <c r="A300" s="5"/>
      <c r="B300" s="5"/>
      <c r="C300" s="5"/>
      <c r="D300" s="19"/>
      <c r="E300" s="425"/>
      <c r="F300" s="5"/>
      <c r="G300" s="5"/>
      <c r="H300" s="5"/>
      <c r="I300" s="5"/>
      <c r="J300" s="5"/>
      <c r="K300" s="5"/>
      <c r="L300" s="5"/>
    </row>
    <row r="301" spans="1:12" x14ac:dyDescent="0.25">
      <c r="A301" s="5"/>
      <c r="B301" s="5"/>
      <c r="C301" s="5"/>
      <c r="D301" s="19"/>
      <c r="E301" s="425"/>
      <c r="F301" s="5"/>
      <c r="G301" s="5"/>
      <c r="H301" s="5"/>
      <c r="I301" s="5"/>
      <c r="J301" s="5"/>
      <c r="K301" s="5"/>
      <c r="L301" s="5"/>
    </row>
    <row r="302" spans="1:12" x14ac:dyDescent="0.25">
      <c r="A302" s="5"/>
      <c r="B302" s="5"/>
      <c r="C302" s="5"/>
      <c r="D302" s="19"/>
      <c r="E302" s="425"/>
      <c r="F302" s="5"/>
      <c r="G302" s="5"/>
      <c r="H302" s="5"/>
      <c r="I302" s="5"/>
      <c r="J302" s="5"/>
      <c r="K302" s="5"/>
      <c r="L302" s="5"/>
    </row>
    <row r="303" spans="1:12" x14ac:dyDescent="0.25">
      <c r="A303" s="5"/>
      <c r="B303" s="5"/>
      <c r="C303" s="5"/>
      <c r="D303" s="19"/>
      <c r="E303" s="425"/>
      <c r="F303" s="5"/>
      <c r="G303" s="5"/>
      <c r="H303" s="5"/>
      <c r="I303" s="5"/>
      <c r="J303" s="5"/>
      <c r="K303" s="5"/>
      <c r="L303" s="5"/>
    </row>
    <row r="304" spans="1:12" x14ac:dyDescent="0.25">
      <c r="A304" s="5"/>
      <c r="B304" s="5"/>
      <c r="C304" s="5"/>
      <c r="D304" s="19"/>
      <c r="E304" s="425"/>
      <c r="F304" s="5"/>
      <c r="G304" s="5"/>
      <c r="H304" s="5"/>
      <c r="I304" s="5"/>
      <c r="J304" s="5"/>
      <c r="K304" s="5"/>
      <c r="L304" s="5"/>
    </row>
    <row r="305" spans="1:12" x14ac:dyDescent="0.25">
      <c r="A305" s="5"/>
      <c r="B305" s="5"/>
      <c r="C305" s="5"/>
      <c r="D305" s="19"/>
      <c r="E305" s="425"/>
      <c r="F305" s="5"/>
      <c r="G305" s="5"/>
      <c r="H305" s="5"/>
      <c r="I305" s="5"/>
      <c r="J305" s="5"/>
      <c r="K305" s="5"/>
      <c r="L305" s="5"/>
    </row>
    <row r="306" spans="1:12" x14ac:dyDescent="0.25">
      <c r="A306" s="5"/>
      <c r="B306" s="5"/>
      <c r="C306" s="5"/>
      <c r="D306" s="19"/>
      <c r="E306" s="425"/>
      <c r="F306" s="5"/>
      <c r="G306" s="5"/>
      <c r="H306" s="5"/>
      <c r="I306" s="5"/>
      <c r="J306" s="5"/>
      <c r="K306" s="5"/>
      <c r="L306" s="5"/>
    </row>
    <row r="307" spans="1:12" x14ac:dyDescent="0.25">
      <c r="A307" s="5"/>
      <c r="B307" s="5"/>
      <c r="C307" s="5"/>
      <c r="D307" s="19"/>
      <c r="E307" s="425"/>
      <c r="F307" s="5"/>
      <c r="G307" s="5"/>
      <c r="H307" s="5"/>
      <c r="I307" s="5"/>
      <c r="J307" s="5"/>
      <c r="K307" s="5"/>
      <c r="L307" s="5"/>
    </row>
    <row r="308" spans="1:12" x14ac:dyDescent="0.25">
      <c r="A308" s="5"/>
      <c r="B308" s="5"/>
      <c r="C308" s="5"/>
      <c r="D308" s="19"/>
      <c r="E308" s="425"/>
      <c r="F308" s="5"/>
      <c r="G308" s="5"/>
      <c r="H308" s="5"/>
      <c r="I308" s="5"/>
      <c r="J308" s="5"/>
      <c r="K308" s="5"/>
      <c r="L308" s="5"/>
    </row>
    <row r="309" spans="1:12" x14ac:dyDescent="0.25">
      <c r="A309" s="5"/>
      <c r="B309" s="5"/>
      <c r="C309" s="5"/>
      <c r="D309" s="19"/>
      <c r="E309" s="425"/>
      <c r="F309" s="5"/>
      <c r="G309" s="5"/>
      <c r="H309" s="5"/>
      <c r="I309" s="5"/>
      <c r="J309" s="5"/>
      <c r="K309" s="5"/>
      <c r="L309" s="5"/>
    </row>
    <row r="310" spans="1:12" x14ac:dyDescent="0.25">
      <c r="A310" s="5"/>
      <c r="B310" s="5"/>
      <c r="C310" s="5"/>
      <c r="D310" s="19"/>
      <c r="E310" s="425"/>
      <c r="F310" s="5"/>
      <c r="G310" s="5"/>
      <c r="H310" s="5"/>
      <c r="I310" s="5"/>
      <c r="J310" s="5"/>
      <c r="K310" s="5"/>
      <c r="L310" s="5"/>
    </row>
    <row r="311" spans="1:12" x14ac:dyDescent="0.25">
      <c r="A311" s="5"/>
      <c r="B311" s="5"/>
      <c r="C311" s="5"/>
      <c r="D311" s="19"/>
      <c r="E311" s="425"/>
      <c r="F311" s="5"/>
      <c r="G311" s="5"/>
      <c r="H311" s="5"/>
      <c r="I311" s="5"/>
      <c r="J311" s="5"/>
      <c r="K311" s="5"/>
      <c r="L311" s="5"/>
    </row>
    <row r="312" spans="1:12" x14ac:dyDescent="0.25">
      <c r="A312" s="5"/>
      <c r="B312" s="5"/>
      <c r="C312" s="5"/>
      <c r="D312" s="19"/>
      <c r="E312" s="425"/>
      <c r="F312" s="5"/>
      <c r="G312" s="5"/>
      <c r="H312" s="5"/>
      <c r="I312" s="5"/>
      <c r="J312" s="5"/>
      <c r="K312" s="5"/>
      <c r="L312" s="5"/>
    </row>
    <row r="313" spans="1:12" x14ac:dyDescent="0.25">
      <c r="A313" s="5"/>
      <c r="B313" s="5"/>
      <c r="C313" s="5"/>
      <c r="D313" s="19"/>
      <c r="E313" s="425"/>
      <c r="F313" s="5"/>
      <c r="G313" s="5"/>
      <c r="H313" s="5"/>
      <c r="I313" s="5"/>
      <c r="J313" s="5"/>
      <c r="K313" s="5"/>
      <c r="L313" s="5"/>
    </row>
    <row r="314" spans="1:12" x14ac:dyDescent="0.25">
      <c r="A314" s="5"/>
      <c r="B314" s="5"/>
      <c r="C314" s="5"/>
      <c r="D314" s="19"/>
      <c r="E314" s="425"/>
      <c r="F314" s="5"/>
      <c r="G314" s="5"/>
      <c r="H314" s="5"/>
      <c r="I314" s="5"/>
      <c r="J314" s="5"/>
      <c r="K314" s="5"/>
      <c r="L314" s="5"/>
    </row>
    <row r="315" spans="1:12" x14ac:dyDescent="0.25">
      <c r="A315" s="5"/>
      <c r="B315" s="5"/>
      <c r="C315" s="5"/>
      <c r="D315" s="19"/>
      <c r="E315" s="425"/>
      <c r="F315" s="5"/>
      <c r="G315" s="5"/>
      <c r="H315" s="5"/>
      <c r="I315" s="5"/>
      <c r="J315" s="5"/>
      <c r="K315" s="5"/>
      <c r="L315" s="5"/>
    </row>
    <row r="316" spans="1:12" x14ac:dyDescent="0.25">
      <c r="A316" s="5"/>
      <c r="B316" s="5"/>
      <c r="C316" s="5"/>
      <c r="D316" s="19"/>
      <c r="E316" s="425"/>
      <c r="F316" s="5"/>
      <c r="G316" s="5"/>
      <c r="H316" s="5"/>
      <c r="I316" s="5"/>
      <c r="J316" s="5"/>
      <c r="K316" s="5"/>
      <c r="L316" s="5"/>
    </row>
    <row r="317" spans="1:12" x14ac:dyDescent="0.25">
      <c r="A317" s="5"/>
      <c r="B317" s="5"/>
      <c r="C317" s="5"/>
      <c r="D317" s="19"/>
      <c r="E317" s="425"/>
      <c r="F317" s="5"/>
      <c r="G317" s="5"/>
      <c r="H317" s="5"/>
      <c r="I317" s="5"/>
      <c r="J317" s="5"/>
      <c r="K317" s="5"/>
      <c r="L317" s="5"/>
    </row>
    <row r="318" spans="1:12" x14ac:dyDescent="0.25">
      <c r="A318" s="5"/>
      <c r="B318" s="5"/>
      <c r="C318" s="5"/>
      <c r="D318" s="19"/>
      <c r="E318" s="425"/>
      <c r="F318" s="5"/>
      <c r="G318" s="5"/>
      <c r="H318" s="5"/>
      <c r="I318" s="5"/>
      <c r="J318" s="5"/>
      <c r="K318" s="5"/>
      <c r="L318" s="5"/>
    </row>
    <row r="319" spans="1:12" x14ac:dyDescent="0.25">
      <c r="A319" s="5"/>
      <c r="B319" s="5"/>
      <c r="C319" s="5"/>
      <c r="D319" s="19"/>
      <c r="E319" s="425"/>
      <c r="F319" s="5"/>
      <c r="G319" s="5"/>
      <c r="H319" s="5"/>
      <c r="I319" s="5"/>
      <c r="J319" s="5"/>
      <c r="K319" s="5"/>
      <c r="L319" s="5"/>
    </row>
    <row r="320" spans="1:12" x14ac:dyDescent="0.25">
      <c r="A320" s="5"/>
      <c r="B320" s="5"/>
      <c r="C320" s="5"/>
      <c r="D320" s="19"/>
      <c r="E320" s="425"/>
      <c r="F320" s="5"/>
      <c r="G320" s="5"/>
      <c r="H320" s="5"/>
      <c r="I320" s="5"/>
      <c r="J320" s="5"/>
      <c r="K320" s="5"/>
      <c r="L320" s="5"/>
    </row>
    <row r="321" spans="1:12" x14ac:dyDescent="0.25">
      <c r="A321" s="5"/>
      <c r="B321" s="5"/>
      <c r="C321" s="5"/>
      <c r="D321" s="19"/>
      <c r="E321" s="425"/>
      <c r="F321" s="5"/>
      <c r="G321" s="5"/>
      <c r="H321" s="5"/>
      <c r="I321" s="5"/>
      <c r="J321" s="5"/>
      <c r="K321" s="5"/>
      <c r="L321" s="5"/>
    </row>
    <row r="322" spans="1:12" x14ac:dyDescent="0.25">
      <c r="A322" s="5"/>
      <c r="B322" s="5"/>
      <c r="C322" s="5"/>
      <c r="D322" s="19"/>
      <c r="E322" s="425"/>
      <c r="F322" s="5"/>
      <c r="G322" s="5"/>
      <c r="H322" s="5"/>
      <c r="I322" s="5"/>
      <c r="J322" s="5"/>
      <c r="K322" s="5"/>
      <c r="L322" s="5"/>
    </row>
    <row r="323" spans="1:12" x14ac:dyDescent="0.25">
      <c r="A323" s="5"/>
      <c r="B323" s="5"/>
      <c r="C323" s="5"/>
      <c r="D323" s="19"/>
      <c r="E323" s="425"/>
      <c r="F323" s="5"/>
      <c r="G323" s="5"/>
      <c r="H323" s="5"/>
      <c r="I323" s="5"/>
      <c r="J323" s="5"/>
      <c r="K323" s="5"/>
      <c r="L323" s="5"/>
    </row>
    <row r="324" spans="1:12" x14ac:dyDescent="0.25">
      <c r="A324" s="5"/>
      <c r="B324" s="5"/>
      <c r="C324" s="5"/>
      <c r="D324" s="19"/>
      <c r="E324" s="425"/>
      <c r="F324" s="5"/>
      <c r="G324" s="5"/>
      <c r="H324" s="5"/>
      <c r="I324" s="5"/>
      <c r="J324" s="5"/>
      <c r="K324" s="5"/>
      <c r="L324" s="5"/>
    </row>
    <row r="325" spans="1:12" x14ac:dyDescent="0.25">
      <c r="A325" s="5"/>
      <c r="B325" s="5"/>
      <c r="C325" s="5"/>
      <c r="D325" s="19"/>
      <c r="E325" s="425"/>
      <c r="F325" s="5"/>
      <c r="G325" s="5"/>
      <c r="H325" s="5"/>
      <c r="I325" s="5"/>
      <c r="J325" s="5"/>
      <c r="K325" s="5"/>
      <c r="L325" s="5"/>
    </row>
    <row r="326" spans="1:12" x14ac:dyDescent="0.25">
      <c r="A326" s="5"/>
      <c r="B326" s="5"/>
      <c r="C326" s="5"/>
      <c r="D326" s="19"/>
      <c r="E326" s="425"/>
      <c r="F326" s="5"/>
      <c r="G326" s="5"/>
      <c r="H326" s="5"/>
      <c r="I326" s="5"/>
      <c r="J326" s="5"/>
      <c r="K326" s="5"/>
      <c r="L326" s="5"/>
    </row>
    <row r="327" spans="1:12" x14ac:dyDescent="0.25">
      <c r="A327" s="5"/>
      <c r="B327" s="5"/>
      <c r="C327" s="5"/>
      <c r="D327" s="19"/>
      <c r="E327" s="425"/>
      <c r="F327" s="5"/>
      <c r="G327" s="5"/>
      <c r="H327" s="5"/>
      <c r="I327" s="5"/>
      <c r="J327" s="5"/>
      <c r="K327" s="5"/>
      <c r="L327" s="5"/>
    </row>
    <row r="328" spans="1:12" x14ac:dyDescent="0.25">
      <c r="A328" s="5"/>
      <c r="B328" s="5"/>
      <c r="C328" s="5"/>
      <c r="D328" s="19"/>
      <c r="E328" s="425"/>
      <c r="F328" s="5"/>
      <c r="G328" s="5"/>
      <c r="H328" s="5"/>
      <c r="I328" s="5"/>
      <c r="J328" s="5"/>
      <c r="K328" s="5"/>
      <c r="L328" s="5"/>
    </row>
    <row r="329" spans="1:12" x14ac:dyDescent="0.25">
      <c r="A329" s="5"/>
      <c r="B329" s="5"/>
      <c r="C329" s="5"/>
      <c r="D329" s="19"/>
      <c r="E329" s="425"/>
      <c r="F329" s="5"/>
      <c r="G329" s="5"/>
      <c r="H329" s="5"/>
      <c r="I329" s="5"/>
      <c r="J329" s="5"/>
      <c r="K329" s="5"/>
      <c r="L329" s="5"/>
    </row>
    <row r="330" spans="1:12" x14ac:dyDescent="0.25">
      <c r="A330" s="5"/>
      <c r="B330" s="5"/>
      <c r="C330" s="5"/>
      <c r="D330" s="19"/>
      <c r="E330" s="425"/>
      <c r="F330" s="5"/>
      <c r="G330" s="5"/>
      <c r="H330" s="5"/>
      <c r="I330" s="5"/>
      <c r="J330" s="5"/>
      <c r="K330" s="5"/>
      <c r="L330" s="5"/>
    </row>
    <row r="331" spans="1:12" x14ac:dyDescent="0.25">
      <c r="A331" s="5"/>
      <c r="B331" s="5"/>
      <c r="C331" s="5"/>
      <c r="D331" s="19"/>
      <c r="E331" s="425"/>
      <c r="F331" s="5"/>
      <c r="G331" s="5"/>
      <c r="H331" s="5"/>
      <c r="I331" s="5"/>
      <c r="J331" s="5"/>
      <c r="K331" s="5"/>
      <c r="L331" s="5"/>
    </row>
    <row r="332" spans="1:12" x14ac:dyDescent="0.25">
      <c r="A332" s="5"/>
      <c r="B332" s="5"/>
      <c r="C332" s="5"/>
      <c r="D332" s="19"/>
      <c r="E332" s="425"/>
      <c r="F332" s="5"/>
      <c r="G332" s="5"/>
      <c r="H332" s="5"/>
      <c r="I332" s="5"/>
      <c r="J332" s="5"/>
      <c r="K332" s="5"/>
      <c r="L332" s="5"/>
    </row>
    <row r="333" spans="1:12" x14ac:dyDescent="0.25">
      <c r="A333" s="5"/>
      <c r="B333" s="5"/>
      <c r="C333" s="5"/>
      <c r="D333" s="19"/>
      <c r="E333" s="425"/>
      <c r="F333" s="5"/>
      <c r="G333" s="5"/>
      <c r="H333" s="5"/>
      <c r="I333" s="5"/>
      <c r="J333" s="5"/>
      <c r="K333" s="5"/>
      <c r="L333" s="5"/>
    </row>
    <row r="334" spans="1:12" x14ac:dyDescent="0.25">
      <c r="A334" s="5"/>
      <c r="B334" s="5"/>
      <c r="C334" s="5"/>
      <c r="D334" s="19"/>
      <c r="E334" s="425"/>
      <c r="F334" s="5"/>
      <c r="G334" s="5"/>
      <c r="H334" s="5"/>
      <c r="I334" s="5"/>
      <c r="J334" s="5"/>
      <c r="K334" s="5"/>
      <c r="L334" s="5"/>
    </row>
    <row r="335" spans="1:12" x14ac:dyDescent="0.25">
      <c r="A335" s="5"/>
      <c r="B335" s="5"/>
      <c r="C335" s="5"/>
      <c r="D335" s="19"/>
      <c r="E335" s="425"/>
      <c r="F335" s="5"/>
      <c r="G335" s="5"/>
      <c r="H335" s="5"/>
      <c r="I335" s="5"/>
      <c r="J335" s="5"/>
      <c r="K335" s="5"/>
      <c r="L335" s="5"/>
    </row>
    <row r="336" spans="1:12" x14ac:dyDescent="0.25">
      <c r="A336" s="5"/>
      <c r="B336" s="5"/>
      <c r="C336" s="5"/>
      <c r="D336" s="19"/>
      <c r="E336" s="425"/>
      <c r="F336" s="5"/>
      <c r="G336" s="5"/>
      <c r="H336" s="5"/>
      <c r="I336" s="5"/>
      <c r="J336" s="5"/>
      <c r="K336" s="5"/>
      <c r="L336" s="5"/>
    </row>
    <row r="337" spans="1:12" x14ac:dyDescent="0.25">
      <c r="A337" s="5"/>
      <c r="B337" s="5"/>
      <c r="C337" s="5"/>
      <c r="D337" s="19"/>
      <c r="E337" s="425"/>
      <c r="F337" s="5"/>
      <c r="G337" s="5"/>
      <c r="H337" s="5"/>
      <c r="I337" s="5"/>
      <c r="J337" s="5"/>
      <c r="K337" s="5"/>
      <c r="L337" s="5"/>
    </row>
    <row r="338" spans="1:12" x14ac:dyDescent="0.25">
      <c r="A338" s="5"/>
      <c r="B338" s="5"/>
      <c r="C338" s="5"/>
      <c r="D338" s="19"/>
      <c r="E338" s="425"/>
      <c r="F338" s="5"/>
      <c r="G338" s="5"/>
      <c r="H338" s="5"/>
      <c r="I338" s="5"/>
      <c r="J338" s="5"/>
      <c r="K338" s="5"/>
      <c r="L338" s="5"/>
    </row>
    <row r="339" spans="1:12" x14ac:dyDescent="0.25">
      <c r="A339" s="5"/>
      <c r="B339" s="5"/>
      <c r="C339" s="5"/>
      <c r="D339" s="19"/>
      <c r="E339" s="425"/>
      <c r="F339" s="5"/>
      <c r="G339" s="5"/>
      <c r="H339" s="5"/>
      <c r="I339" s="5"/>
      <c r="J339" s="5"/>
      <c r="K339" s="5"/>
      <c r="L339" s="5"/>
    </row>
    <row r="340" spans="1:12" x14ac:dyDescent="0.25">
      <c r="A340" s="5"/>
      <c r="B340" s="5"/>
      <c r="C340" s="5"/>
      <c r="D340" s="19"/>
      <c r="E340" s="425"/>
      <c r="F340" s="5"/>
      <c r="G340" s="5"/>
      <c r="H340" s="5"/>
      <c r="I340" s="5"/>
      <c r="J340" s="5"/>
      <c r="K340" s="5"/>
      <c r="L340" s="5"/>
    </row>
    <row r="341" spans="1:12" x14ac:dyDescent="0.25">
      <c r="A341" s="5"/>
      <c r="B341" s="5"/>
      <c r="C341" s="5"/>
      <c r="D341" s="19"/>
      <c r="E341" s="425"/>
      <c r="F341" s="5"/>
      <c r="G341" s="5"/>
      <c r="H341" s="5"/>
      <c r="I341" s="5"/>
      <c r="J341" s="5"/>
      <c r="K341" s="5"/>
      <c r="L341" s="5"/>
    </row>
    <row r="342" spans="1:12" x14ac:dyDescent="0.25">
      <c r="A342" s="5"/>
      <c r="B342" s="5"/>
      <c r="C342" s="5"/>
      <c r="D342" s="19"/>
      <c r="E342" s="425"/>
      <c r="F342" s="5"/>
      <c r="G342" s="5"/>
      <c r="H342" s="5"/>
      <c r="I342" s="5"/>
      <c r="J342" s="5"/>
      <c r="K342" s="5"/>
      <c r="L342" s="5"/>
    </row>
    <row r="343" spans="1:12" x14ac:dyDescent="0.25">
      <c r="A343" s="5"/>
      <c r="B343" s="5"/>
      <c r="C343" s="5"/>
      <c r="D343" s="19"/>
      <c r="E343" s="425"/>
      <c r="F343" s="5"/>
      <c r="G343" s="5"/>
      <c r="H343" s="5"/>
      <c r="I343" s="5"/>
      <c r="J343" s="5"/>
      <c r="K343" s="5"/>
      <c r="L343" s="5"/>
    </row>
    <row r="344" spans="1:12" x14ac:dyDescent="0.25">
      <c r="A344" s="5"/>
      <c r="B344" s="5"/>
      <c r="C344" s="5"/>
      <c r="D344" s="19"/>
      <c r="E344" s="425"/>
      <c r="F344" s="5"/>
      <c r="G344" s="5"/>
      <c r="H344" s="5"/>
      <c r="I344" s="5"/>
      <c r="J344" s="5"/>
      <c r="K344" s="5"/>
      <c r="L344" s="5"/>
    </row>
    <row r="345" spans="1:12" x14ac:dyDescent="0.25">
      <c r="A345" s="5"/>
      <c r="B345" s="5"/>
      <c r="C345" s="5"/>
      <c r="D345" s="19"/>
      <c r="E345" s="425"/>
      <c r="F345" s="5"/>
      <c r="G345" s="5"/>
      <c r="H345" s="5"/>
      <c r="I345" s="5"/>
      <c r="J345" s="5"/>
      <c r="K345" s="5"/>
      <c r="L345" s="5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:A19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1"/>
  </sheetPr>
  <dimension ref="A1:HC86"/>
  <sheetViews>
    <sheetView zoomScaleNormal="100" workbookViewId="0">
      <selection activeCell="P23" sqref="P23"/>
    </sheetView>
  </sheetViews>
  <sheetFormatPr defaultColWidth="9.140625" defaultRowHeight="13.5" x14ac:dyDescent="0.25"/>
  <cols>
    <col min="1" max="1" width="8" style="112" customWidth="1"/>
    <col min="2" max="2" width="35" style="112" customWidth="1"/>
    <col min="3" max="3" width="2.140625" style="112" customWidth="1"/>
    <col min="4" max="4" width="17.7109375" style="161" bestFit="1" customWidth="1"/>
    <col min="5" max="5" width="14.7109375" style="298" bestFit="1" customWidth="1"/>
    <col min="6" max="7" width="14.7109375" style="112" bestFit="1" customWidth="1"/>
    <col min="8" max="8" width="15.42578125" style="112" customWidth="1"/>
    <col min="9" max="9" width="9.140625" style="112"/>
    <col min="10" max="10" width="13.42578125" style="112" customWidth="1"/>
    <col min="11" max="11" width="13.28515625" style="112" customWidth="1"/>
    <col min="12" max="12" width="12.140625" style="112" customWidth="1"/>
    <col min="13" max="16384" width="9.140625" style="112"/>
  </cols>
  <sheetData>
    <row r="1" spans="1:211" x14ac:dyDescent="0.25">
      <c r="A1" s="227" t="s">
        <v>16</v>
      </c>
      <c r="B1" s="228" t="s">
        <v>17</v>
      </c>
      <c r="C1" s="228"/>
      <c r="D1" s="229" t="s">
        <v>18</v>
      </c>
      <c r="E1" s="230" t="s">
        <v>7</v>
      </c>
      <c r="F1" s="228" t="s">
        <v>19</v>
      </c>
      <c r="G1" s="228" t="s">
        <v>20</v>
      </c>
      <c r="H1" s="228" t="s">
        <v>21</v>
      </c>
      <c r="I1" s="232"/>
      <c r="J1" s="228" t="s">
        <v>70</v>
      </c>
      <c r="K1" s="228" t="s">
        <v>22</v>
      </c>
      <c r="L1" s="233" t="s">
        <v>58</v>
      </c>
    </row>
    <row r="2" spans="1:211" x14ac:dyDescent="0.25">
      <c r="A2" s="559" t="s">
        <v>456</v>
      </c>
      <c r="B2" s="560"/>
      <c r="C2" s="221"/>
      <c r="D2" s="221"/>
      <c r="E2" s="221"/>
      <c r="F2" s="221"/>
      <c r="G2" s="221"/>
      <c r="H2" s="561" t="s">
        <v>11</v>
      </c>
      <c r="I2" s="561"/>
      <c r="J2" s="222">
        <f>SUM(J3:J5)</f>
        <v>0</v>
      </c>
      <c r="K2" s="221"/>
      <c r="L2" s="234"/>
    </row>
    <row r="3" spans="1:211" s="299" customFormat="1" ht="16.5" x14ac:dyDescent="0.3">
      <c r="A3" s="341" t="s">
        <v>643</v>
      </c>
      <c r="B3" s="223" t="s">
        <v>457</v>
      </c>
      <c r="C3" s="224"/>
      <c r="D3" s="225"/>
      <c r="E3" s="224"/>
      <c r="F3" s="224"/>
      <c r="G3" s="224"/>
      <c r="H3" s="224"/>
      <c r="I3" s="224"/>
      <c r="J3" s="224">
        <f>SUM(D3:H3)</f>
        <v>0</v>
      </c>
      <c r="K3" s="226"/>
      <c r="L3" s="235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112"/>
      <c r="FJ3" s="112"/>
      <c r="FK3" s="112"/>
      <c r="FL3" s="112"/>
      <c r="FM3" s="112"/>
      <c r="FN3" s="112"/>
      <c r="FO3" s="112"/>
      <c r="FP3" s="112"/>
      <c r="FQ3" s="112"/>
      <c r="FR3" s="112"/>
      <c r="FS3" s="112"/>
      <c r="FT3" s="112"/>
      <c r="FU3" s="112"/>
      <c r="FV3" s="112"/>
      <c r="FW3" s="112"/>
      <c r="FX3" s="112"/>
      <c r="FY3" s="112"/>
      <c r="FZ3" s="112"/>
      <c r="GA3" s="112"/>
      <c r="GB3" s="112"/>
      <c r="GC3" s="112"/>
      <c r="GD3" s="112"/>
      <c r="GE3" s="112"/>
      <c r="GF3" s="112"/>
      <c r="GG3" s="112"/>
      <c r="GH3" s="112"/>
      <c r="GI3" s="112"/>
      <c r="GJ3" s="112"/>
      <c r="GK3" s="112"/>
      <c r="GL3" s="112"/>
      <c r="GM3" s="112"/>
      <c r="GN3" s="112"/>
      <c r="GO3" s="112"/>
      <c r="GP3" s="112"/>
      <c r="GQ3" s="112"/>
      <c r="GR3" s="112"/>
      <c r="GS3" s="112"/>
      <c r="GT3" s="112"/>
      <c r="GU3" s="112"/>
      <c r="GV3" s="112"/>
      <c r="GW3" s="112"/>
      <c r="GX3" s="112"/>
      <c r="GY3" s="112"/>
      <c r="GZ3" s="112"/>
      <c r="HA3" s="112"/>
      <c r="HB3" s="112"/>
      <c r="HC3" s="112"/>
    </row>
    <row r="4" spans="1:211" s="299" customFormat="1" ht="16.5" x14ac:dyDescent="0.3">
      <c r="A4" s="343" t="s">
        <v>644</v>
      </c>
      <c r="B4" s="333" t="s">
        <v>530</v>
      </c>
      <c r="C4" s="334"/>
      <c r="D4" s="335"/>
      <c r="E4" s="334"/>
      <c r="F4" s="334"/>
      <c r="G4" s="334"/>
      <c r="H4" s="334"/>
      <c r="I4" s="334"/>
      <c r="J4" s="224">
        <f>SUM(D4:H4)</f>
        <v>0</v>
      </c>
      <c r="K4" s="336"/>
      <c r="L4" s="337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  <c r="BM4" s="112"/>
      <c r="BN4" s="112"/>
      <c r="BO4" s="112"/>
      <c r="BP4" s="112"/>
      <c r="BQ4" s="112"/>
      <c r="BR4" s="112"/>
      <c r="BS4" s="112"/>
      <c r="BT4" s="112"/>
      <c r="BU4" s="112"/>
      <c r="BV4" s="112"/>
      <c r="BW4" s="112"/>
      <c r="BX4" s="112"/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2"/>
      <c r="CL4" s="112"/>
      <c r="CM4" s="112"/>
      <c r="CN4" s="112"/>
      <c r="CO4" s="112"/>
      <c r="CP4" s="112"/>
      <c r="CQ4" s="112"/>
      <c r="CR4" s="112"/>
      <c r="CS4" s="112"/>
      <c r="CT4" s="112"/>
      <c r="CU4" s="112"/>
      <c r="CV4" s="112"/>
      <c r="CW4" s="112"/>
      <c r="CX4" s="112"/>
      <c r="CY4" s="112"/>
      <c r="CZ4" s="112"/>
      <c r="DA4" s="112"/>
      <c r="DB4" s="112"/>
      <c r="DC4" s="112"/>
      <c r="DD4" s="112"/>
      <c r="DE4" s="112"/>
      <c r="DF4" s="112"/>
      <c r="DG4" s="112"/>
      <c r="DH4" s="112"/>
      <c r="DI4" s="112"/>
      <c r="DJ4" s="112"/>
      <c r="DK4" s="112"/>
      <c r="DL4" s="112"/>
      <c r="DM4" s="112"/>
      <c r="DN4" s="112"/>
      <c r="DO4" s="112"/>
      <c r="DP4" s="112"/>
      <c r="DQ4" s="112"/>
      <c r="DR4" s="112"/>
      <c r="DS4" s="112"/>
      <c r="DT4" s="112"/>
      <c r="DU4" s="112"/>
      <c r="DV4" s="112"/>
      <c r="DW4" s="112"/>
      <c r="DX4" s="112"/>
      <c r="DY4" s="112"/>
      <c r="DZ4" s="112"/>
      <c r="EA4" s="112"/>
      <c r="EB4" s="112"/>
      <c r="EC4" s="112"/>
      <c r="ED4" s="112"/>
      <c r="EE4" s="112"/>
      <c r="EF4" s="112"/>
      <c r="EG4" s="112"/>
      <c r="EH4" s="112"/>
      <c r="EI4" s="112"/>
      <c r="EJ4" s="112"/>
      <c r="EK4" s="112"/>
      <c r="EL4" s="112"/>
      <c r="EM4" s="112"/>
      <c r="EN4" s="112"/>
      <c r="EO4" s="112"/>
      <c r="EP4" s="112"/>
      <c r="EQ4" s="112"/>
      <c r="ER4" s="112"/>
      <c r="ES4" s="112"/>
      <c r="ET4" s="112"/>
      <c r="EU4" s="112"/>
      <c r="EV4" s="112"/>
      <c r="EW4" s="112"/>
      <c r="EX4" s="112"/>
      <c r="EY4" s="112"/>
      <c r="EZ4" s="112"/>
      <c r="FA4" s="112"/>
      <c r="FB4" s="112"/>
      <c r="FC4" s="112"/>
      <c r="FD4" s="112"/>
      <c r="FE4" s="112"/>
      <c r="FF4" s="112"/>
      <c r="FG4" s="112"/>
      <c r="FH4" s="112"/>
      <c r="FI4" s="112"/>
      <c r="FJ4" s="112"/>
      <c r="FK4" s="112"/>
      <c r="FL4" s="112"/>
      <c r="FM4" s="112"/>
      <c r="FN4" s="112"/>
      <c r="FO4" s="112"/>
      <c r="FP4" s="112"/>
      <c r="FQ4" s="112"/>
      <c r="FR4" s="112"/>
      <c r="FS4" s="112"/>
      <c r="FT4" s="112"/>
      <c r="FU4" s="112"/>
      <c r="FV4" s="112"/>
      <c r="FW4" s="112"/>
      <c r="FX4" s="112"/>
      <c r="FY4" s="112"/>
      <c r="FZ4" s="112"/>
      <c r="GA4" s="112"/>
      <c r="GB4" s="112"/>
      <c r="GC4" s="112"/>
      <c r="GD4" s="112"/>
      <c r="GE4" s="112"/>
      <c r="GF4" s="112"/>
      <c r="GG4" s="112"/>
      <c r="GH4" s="112"/>
      <c r="GI4" s="112"/>
      <c r="GJ4" s="112"/>
      <c r="GK4" s="112"/>
      <c r="GL4" s="112"/>
      <c r="GM4" s="112"/>
      <c r="GN4" s="112"/>
      <c r="GO4" s="112"/>
      <c r="GP4" s="112"/>
      <c r="GQ4" s="112"/>
      <c r="GR4" s="112"/>
      <c r="GS4" s="112"/>
      <c r="GT4" s="112"/>
      <c r="GU4" s="112"/>
      <c r="GV4" s="112"/>
      <c r="GW4" s="112"/>
      <c r="GX4" s="112"/>
      <c r="GY4" s="112"/>
      <c r="GZ4" s="112"/>
      <c r="HA4" s="112"/>
      <c r="HB4" s="112"/>
      <c r="HC4" s="112"/>
    </row>
    <row r="5" spans="1:211" s="299" customFormat="1" ht="17.25" thickBot="1" x14ac:dyDescent="0.35">
      <c r="A5" s="342" t="s">
        <v>645</v>
      </c>
      <c r="B5" s="237" t="s">
        <v>499</v>
      </c>
      <c r="C5" s="238"/>
      <c r="D5" s="239"/>
      <c r="E5" s="238"/>
      <c r="F5" s="238"/>
      <c r="G5" s="238"/>
      <c r="H5" s="238"/>
      <c r="I5" s="238"/>
      <c r="J5" s="238">
        <f>SUM(D5:H5)</f>
        <v>0</v>
      </c>
      <c r="K5" s="240"/>
      <c r="L5" s="241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</row>
    <row r="6" spans="1:211" x14ac:dyDescent="0.25">
      <c r="D6" s="112"/>
      <c r="E6" s="112"/>
    </row>
    <row r="7" spans="1:211" ht="38.25" customHeight="1" x14ac:dyDescent="0.25">
      <c r="A7" s="270" t="s">
        <v>16</v>
      </c>
      <c r="B7" s="218" t="s">
        <v>456</v>
      </c>
      <c r="C7" s="271"/>
      <c r="D7" s="219" t="s">
        <v>277</v>
      </c>
      <c r="E7" s="219" t="s">
        <v>337</v>
      </c>
      <c r="F7" s="219" t="s">
        <v>342</v>
      </c>
      <c r="G7" s="219" t="s">
        <v>298</v>
      </c>
      <c r="H7" s="219" t="s">
        <v>74</v>
      </c>
      <c r="I7" s="219" t="s">
        <v>299</v>
      </c>
      <c r="J7" s="219" t="s">
        <v>300</v>
      </c>
      <c r="K7" s="219" t="s">
        <v>318</v>
      </c>
      <c r="L7" s="220" t="s">
        <v>11</v>
      </c>
    </row>
    <row r="8" spans="1:211" ht="6" customHeight="1" x14ac:dyDescent="0.25">
      <c r="D8" s="112"/>
      <c r="E8" s="112"/>
    </row>
    <row r="9" spans="1:211" x14ac:dyDescent="0.25">
      <c r="A9" s="315">
        <v>33.1</v>
      </c>
      <c r="B9" s="420" t="s">
        <v>457</v>
      </c>
      <c r="C9" s="316"/>
      <c r="D9" s="318" t="s">
        <v>277</v>
      </c>
      <c r="E9" s="318" t="s">
        <v>296</v>
      </c>
      <c r="F9" s="318" t="s">
        <v>338</v>
      </c>
      <c r="G9" s="319" t="s">
        <v>298</v>
      </c>
      <c r="H9" s="318" t="s">
        <v>74</v>
      </c>
      <c r="I9" s="318" t="s">
        <v>299</v>
      </c>
      <c r="J9" s="318" t="s">
        <v>300</v>
      </c>
      <c r="K9" s="318" t="s">
        <v>235</v>
      </c>
      <c r="L9" s="320" t="s">
        <v>11</v>
      </c>
      <c r="M9" s="5"/>
      <c r="N9" s="5"/>
    </row>
    <row r="10" spans="1:211" x14ac:dyDescent="0.25">
      <c r="A10" s="5"/>
      <c r="B10" s="259"/>
      <c r="C10" s="5"/>
      <c r="D10" s="19"/>
      <c r="E10" s="21"/>
      <c r="F10" s="24"/>
      <c r="G10" s="24"/>
      <c r="H10" s="5"/>
      <c r="I10" s="5"/>
      <c r="J10" s="5"/>
      <c r="K10" s="5"/>
      <c r="L10" s="5"/>
      <c r="M10" s="5"/>
      <c r="N10" s="5"/>
    </row>
    <row r="11" spans="1:211" x14ac:dyDescent="0.25">
      <c r="A11" s="5"/>
      <c r="B11" s="5" t="s">
        <v>140</v>
      </c>
      <c r="C11" s="32"/>
      <c r="D11" s="32"/>
      <c r="E11" s="32"/>
      <c r="F11" s="32"/>
      <c r="G11" s="36"/>
      <c r="H11" s="32">
        <v>0</v>
      </c>
      <c r="I11" s="21">
        <v>14</v>
      </c>
      <c r="J11" s="32"/>
      <c r="K11" s="32">
        <f>H11*I11</f>
        <v>0</v>
      </c>
      <c r="L11" s="37">
        <f ca="1">SUM(L11:L18)</f>
        <v>0</v>
      </c>
      <c r="M11" s="5"/>
      <c r="N11" s="5"/>
    </row>
    <row r="12" spans="1:211" x14ac:dyDescent="0.25">
      <c r="A12" s="5"/>
      <c r="B12" s="5" t="s">
        <v>142</v>
      </c>
      <c r="C12" s="32"/>
      <c r="D12" s="32"/>
      <c r="E12" s="32"/>
      <c r="F12" s="32"/>
      <c r="G12" s="36"/>
      <c r="H12" s="32">
        <v>0</v>
      </c>
      <c r="I12" s="21">
        <v>12</v>
      </c>
      <c r="J12" s="32"/>
      <c r="K12" s="32">
        <f>H12*I12</f>
        <v>0</v>
      </c>
      <c r="L12" s="30"/>
      <c r="M12" s="5"/>
      <c r="N12" s="5"/>
    </row>
    <row r="13" spans="1:211" x14ac:dyDescent="0.25">
      <c r="A13" s="5"/>
      <c r="B13" s="5" t="s">
        <v>141</v>
      </c>
      <c r="C13" s="32"/>
      <c r="D13" s="32"/>
      <c r="E13" s="32"/>
      <c r="F13" s="32"/>
      <c r="G13" s="36"/>
      <c r="H13" s="32">
        <v>0</v>
      </c>
      <c r="I13" s="38">
        <v>15</v>
      </c>
      <c r="J13" s="32"/>
      <c r="K13" s="32">
        <f>H13*I13</f>
        <v>0</v>
      </c>
      <c r="L13" s="30"/>
      <c r="M13" s="5"/>
      <c r="N13" s="5"/>
    </row>
    <row r="14" spans="1:211" x14ac:dyDescent="0.25">
      <c r="A14" s="5"/>
      <c r="B14" s="5"/>
      <c r="C14" s="32"/>
      <c r="D14" s="32"/>
      <c r="E14" s="32"/>
      <c r="F14" s="32"/>
      <c r="G14" s="36"/>
      <c r="H14" s="32"/>
      <c r="I14" s="38"/>
      <c r="J14" s="32"/>
      <c r="K14" s="32"/>
      <c r="L14" s="30"/>
      <c r="M14" s="5"/>
      <c r="N14" s="5"/>
    </row>
    <row r="15" spans="1:211" x14ac:dyDescent="0.25">
      <c r="A15" s="315">
        <v>33.46</v>
      </c>
      <c r="B15" s="420" t="s">
        <v>530</v>
      </c>
      <c r="C15" s="316"/>
      <c r="D15" s="318" t="s">
        <v>277</v>
      </c>
      <c r="E15" s="318" t="s">
        <v>296</v>
      </c>
      <c r="F15" s="318" t="s">
        <v>338</v>
      </c>
      <c r="G15" s="319" t="s">
        <v>298</v>
      </c>
      <c r="H15" s="318" t="s">
        <v>74</v>
      </c>
      <c r="I15" s="318" t="s">
        <v>299</v>
      </c>
      <c r="J15" s="318" t="s">
        <v>300</v>
      </c>
      <c r="K15" s="318" t="s">
        <v>235</v>
      </c>
      <c r="L15" s="320" t="s">
        <v>11</v>
      </c>
      <c r="M15" s="5"/>
      <c r="N15" s="5"/>
    </row>
    <row r="16" spans="1:211" x14ac:dyDescent="0.25">
      <c r="A16" s="5"/>
      <c r="B16" s="5"/>
      <c r="C16" s="32"/>
      <c r="D16" s="32"/>
      <c r="E16" s="32"/>
      <c r="F16" s="32"/>
      <c r="G16" s="36"/>
      <c r="H16" s="32"/>
      <c r="I16" s="38"/>
      <c r="J16" s="32"/>
      <c r="K16" s="32"/>
      <c r="L16" s="30"/>
      <c r="M16" s="5"/>
      <c r="N16" s="5"/>
    </row>
    <row r="17" spans="1:14" x14ac:dyDescent="0.25">
      <c r="A17" s="5"/>
      <c r="B17" s="5"/>
      <c r="C17" s="32"/>
      <c r="D17" s="32"/>
      <c r="E17" s="32"/>
      <c r="F17" s="32"/>
      <c r="G17" s="36"/>
      <c r="H17" s="32"/>
      <c r="I17" s="38"/>
      <c r="J17" s="32"/>
      <c r="K17" s="32"/>
      <c r="L17" s="30"/>
      <c r="M17" s="5"/>
      <c r="N17" s="5"/>
    </row>
    <row r="18" spans="1:14" x14ac:dyDescent="0.25">
      <c r="A18" s="5"/>
      <c r="B18" s="259"/>
      <c r="C18" s="5"/>
      <c r="D18" s="19"/>
      <c r="E18" s="54"/>
      <c r="F18" s="19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A19" s="315">
        <v>33.700000000000003</v>
      </c>
      <c r="B19" s="420" t="s">
        <v>500</v>
      </c>
      <c r="C19" s="316"/>
      <c r="D19" s="318" t="s">
        <v>277</v>
      </c>
      <c r="E19" s="318" t="s">
        <v>296</v>
      </c>
      <c r="F19" s="318" t="s">
        <v>338</v>
      </c>
      <c r="G19" s="319" t="s">
        <v>298</v>
      </c>
      <c r="H19" s="318" t="s">
        <v>74</v>
      </c>
      <c r="I19" s="318" t="s">
        <v>299</v>
      </c>
      <c r="J19" s="318" t="s">
        <v>300</v>
      </c>
      <c r="K19" s="318" t="s">
        <v>235</v>
      </c>
      <c r="L19" s="320" t="s">
        <v>11</v>
      </c>
      <c r="M19" s="5"/>
      <c r="N19" s="5"/>
    </row>
    <row r="20" spans="1:14" x14ac:dyDescent="0.25">
      <c r="A20" s="5"/>
      <c r="B20" s="259"/>
      <c r="C20" s="5"/>
      <c r="D20" s="19"/>
      <c r="E20" s="21"/>
      <c r="F20" s="24"/>
      <c r="G20" s="24"/>
      <c r="H20" s="5"/>
      <c r="I20" s="5"/>
      <c r="J20" s="5"/>
      <c r="K20" s="5"/>
      <c r="L20" s="5"/>
      <c r="M20" s="5"/>
      <c r="N20" s="5"/>
    </row>
    <row r="21" spans="1:14" x14ac:dyDescent="0.25">
      <c r="A21" s="5"/>
      <c r="B21" s="259"/>
      <c r="C21" s="5"/>
      <c r="D21" s="19"/>
      <c r="E21" s="21"/>
      <c r="F21" s="24"/>
      <c r="G21" s="24"/>
      <c r="H21" s="5"/>
      <c r="I21" s="5"/>
      <c r="J21" s="5"/>
      <c r="K21" s="5"/>
      <c r="L21" s="5"/>
      <c r="M21" s="5"/>
      <c r="N21" s="5"/>
    </row>
    <row r="22" spans="1:14" x14ac:dyDescent="0.25">
      <c r="A22" s="5"/>
      <c r="B22" s="5"/>
      <c r="C22" s="5"/>
      <c r="D22" s="19"/>
      <c r="E22" s="21"/>
      <c r="F22" s="24"/>
      <c r="G22" s="24"/>
      <c r="H22" s="5"/>
      <c r="I22" s="5"/>
      <c r="J22" s="5"/>
      <c r="K22" s="5"/>
      <c r="L22" s="5"/>
      <c r="M22" s="5"/>
      <c r="N22" s="5"/>
    </row>
    <row r="23" spans="1:14" x14ac:dyDescent="0.25">
      <c r="A23" s="5"/>
      <c r="B23" s="5"/>
      <c r="C23" s="5"/>
      <c r="D23" s="19"/>
      <c r="E23" s="21"/>
      <c r="F23" s="24"/>
      <c r="G23" s="24"/>
      <c r="H23" s="5"/>
      <c r="I23" s="5"/>
      <c r="J23" s="5"/>
      <c r="K23" s="5"/>
      <c r="L23" s="5"/>
      <c r="M23" s="5"/>
      <c r="N23" s="5"/>
    </row>
    <row r="24" spans="1:14" x14ac:dyDescent="0.25">
      <c r="A24" s="5"/>
      <c r="B24" s="5"/>
      <c r="C24" s="5"/>
      <c r="D24" s="5"/>
      <c r="E24" s="5"/>
      <c r="F24" s="25"/>
      <c r="G24" s="20"/>
      <c r="H24" s="5"/>
      <c r="I24" s="5"/>
      <c r="J24" s="5"/>
      <c r="K24" s="5"/>
      <c r="L24" s="5"/>
      <c r="M24" s="5"/>
      <c r="N24" s="5"/>
    </row>
    <row r="25" spans="1:14" x14ac:dyDescent="0.25">
      <c r="A25" s="5"/>
      <c r="B25" s="259"/>
      <c r="C25" s="5"/>
      <c r="D25" s="19"/>
      <c r="E25" s="21"/>
      <c r="F25" s="5"/>
      <c r="G25" s="5"/>
      <c r="H25" s="5"/>
      <c r="I25" s="5"/>
      <c r="J25" s="5"/>
      <c r="K25" s="5"/>
      <c r="L25" s="5"/>
      <c r="M25" s="5"/>
      <c r="N25" s="5"/>
    </row>
    <row r="26" spans="1:14" x14ac:dyDescent="0.25">
      <c r="A26" s="5"/>
      <c r="B26" s="5"/>
      <c r="C26" s="5"/>
      <c r="D26" s="19"/>
      <c r="E26" s="21"/>
      <c r="F26" s="5"/>
      <c r="G26" s="24"/>
      <c r="H26" s="5"/>
      <c r="I26" s="5"/>
      <c r="J26" s="5"/>
      <c r="K26" s="5"/>
      <c r="L26" s="5"/>
      <c r="M26" s="5"/>
      <c r="N26" s="5"/>
    </row>
    <row r="27" spans="1:14" x14ac:dyDescent="0.25">
      <c r="A27" s="5"/>
      <c r="B27" s="5"/>
      <c r="C27" s="5"/>
      <c r="D27" s="19"/>
      <c r="E27" s="21"/>
      <c r="F27" s="5"/>
      <c r="G27" s="24"/>
      <c r="H27" s="5"/>
      <c r="I27" s="5"/>
      <c r="J27" s="5"/>
      <c r="K27" s="5"/>
      <c r="L27" s="5"/>
      <c r="M27" s="5"/>
      <c r="N27" s="5"/>
    </row>
    <row r="28" spans="1:14" x14ac:dyDescent="0.25">
      <c r="A28" s="5"/>
      <c r="B28" s="5"/>
      <c r="C28" s="5"/>
      <c r="D28" s="19"/>
      <c r="E28" s="21"/>
      <c r="F28" s="5"/>
      <c r="G28" s="24"/>
      <c r="H28" s="5"/>
      <c r="I28" s="5"/>
      <c r="J28" s="5"/>
      <c r="K28" s="5"/>
      <c r="L28" s="5"/>
      <c r="M28" s="5"/>
      <c r="N28" s="5"/>
    </row>
    <row r="29" spans="1:14" x14ac:dyDescent="0.25">
      <c r="A29" s="5"/>
      <c r="B29" s="5"/>
      <c r="C29" s="5"/>
      <c r="D29" s="19"/>
      <c r="E29" s="21"/>
      <c r="F29" s="5"/>
      <c r="G29" s="24"/>
      <c r="H29" s="5"/>
      <c r="I29" s="5"/>
      <c r="J29" s="5"/>
      <c r="K29" s="5"/>
      <c r="L29" s="5"/>
      <c r="M29" s="5"/>
      <c r="N29" s="5"/>
    </row>
    <row r="30" spans="1:14" x14ac:dyDescent="0.25">
      <c r="A30" s="5"/>
      <c r="B30" s="5"/>
      <c r="C30" s="5"/>
      <c r="D30" s="19"/>
      <c r="E30" s="21"/>
      <c r="F30" s="5"/>
      <c r="G30" s="24"/>
      <c r="H30" s="5"/>
      <c r="I30" s="5"/>
      <c r="J30" s="5"/>
      <c r="K30" s="5"/>
      <c r="L30" s="5"/>
      <c r="M30" s="5"/>
      <c r="N30" s="5"/>
    </row>
    <row r="31" spans="1:14" x14ac:dyDescent="0.25">
      <c r="A31" s="5"/>
      <c r="B31" s="5"/>
      <c r="C31" s="5"/>
      <c r="D31" s="19"/>
      <c r="E31" s="21"/>
      <c r="F31" s="5"/>
      <c r="G31" s="24"/>
      <c r="H31" s="5"/>
      <c r="I31" s="5"/>
      <c r="J31" s="5"/>
      <c r="K31" s="5"/>
      <c r="L31" s="5"/>
      <c r="M31" s="5"/>
      <c r="N31" s="5"/>
    </row>
    <row r="32" spans="1:14" x14ac:dyDescent="0.25">
      <c r="A32" s="5"/>
      <c r="B32" s="5"/>
      <c r="C32" s="5"/>
      <c r="D32" s="19"/>
      <c r="E32" s="21"/>
      <c r="F32" s="5"/>
      <c r="G32" s="24"/>
      <c r="H32" s="5"/>
      <c r="I32" s="5"/>
      <c r="J32" s="5"/>
      <c r="K32" s="5"/>
      <c r="L32" s="5"/>
      <c r="M32" s="5"/>
      <c r="N32" s="5"/>
    </row>
    <row r="33" spans="1:14" x14ac:dyDescent="0.25">
      <c r="A33" s="5"/>
      <c r="B33" s="259"/>
      <c r="C33" s="5"/>
      <c r="D33" s="19"/>
      <c r="E33" s="21"/>
      <c r="F33" s="5"/>
      <c r="G33" s="5"/>
      <c r="H33" s="5"/>
      <c r="I33" s="5"/>
      <c r="J33" s="5"/>
      <c r="K33" s="5"/>
      <c r="L33" s="5"/>
      <c r="M33" s="5"/>
      <c r="N33" s="5"/>
    </row>
    <row r="34" spans="1:14" x14ac:dyDescent="0.25">
      <c r="A34" s="5"/>
      <c r="B34" s="5"/>
      <c r="C34" s="5"/>
      <c r="D34" s="19"/>
      <c r="E34" s="21"/>
      <c r="F34" s="5"/>
      <c r="G34" s="24"/>
      <c r="H34" s="5"/>
      <c r="I34" s="5"/>
      <c r="J34" s="5"/>
      <c r="K34" s="5"/>
      <c r="L34" s="5"/>
      <c r="M34" s="5"/>
      <c r="N34" s="5"/>
    </row>
    <row r="35" spans="1:14" x14ac:dyDescent="0.25">
      <c r="A35" s="5"/>
      <c r="B35" s="5"/>
      <c r="C35" s="5"/>
      <c r="D35" s="19"/>
      <c r="E35" s="21"/>
      <c r="F35" s="5"/>
      <c r="G35" s="24"/>
      <c r="H35" s="5"/>
      <c r="I35" s="5"/>
      <c r="J35" s="5"/>
      <c r="K35" s="5"/>
      <c r="L35" s="5"/>
      <c r="M35" s="5"/>
      <c r="N35" s="5"/>
    </row>
    <row r="36" spans="1:14" x14ac:dyDescent="0.25">
      <c r="A36" s="5"/>
      <c r="B36" s="5"/>
      <c r="C36" s="5"/>
      <c r="D36" s="19"/>
      <c r="E36" s="21"/>
      <c r="F36" s="5"/>
      <c r="G36" s="24"/>
      <c r="H36" s="5"/>
      <c r="I36" s="5"/>
      <c r="J36" s="5"/>
      <c r="K36" s="5"/>
      <c r="L36" s="5"/>
      <c r="M36" s="5"/>
      <c r="N36" s="5"/>
    </row>
    <row r="37" spans="1:14" x14ac:dyDescent="0.25">
      <c r="A37" s="5"/>
      <c r="B37" s="5"/>
      <c r="C37" s="5"/>
      <c r="D37" s="19"/>
      <c r="E37" s="21"/>
      <c r="F37" s="5"/>
      <c r="G37" s="24"/>
      <c r="H37" s="5"/>
      <c r="I37" s="5"/>
      <c r="J37" s="5"/>
      <c r="K37" s="5"/>
      <c r="L37" s="5"/>
      <c r="M37" s="5"/>
      <c r="N37" s="5"/>
    </row>
    <row r="38" spans="1:14" x14ac:dyDescent="0.25">
      <c r="A38" s="5"/>
      <c r="B38" s="5"/>
      <c r="C38" s="5"/>
      <c r="D38" s="19"/>
      <c r="E38" s="21"/>
      <c r="F38" s="5"/>
      <c r="G38" s="24"/>
      <c r="H38" s="5"/>
      <c r="I38" s="5"/>
      <c r="J38" s="5"/>
      <c r="K38" s="5"/>
      <c r="L38" s="5"/>
      <c r="M38" s="5"/>
      <c r="N38" s="5"/>
    </row>
    <row r="39" spans="1:14" x14ac:dyDescent="0.25">
      <c r="B39" s="295"/>
      <c r="E39" s="217"/>
    </row>
    <row r="40" spans="1:14" x14ac:dyDescent="0.25">
      <c r="E40" s="217"/>
      <c r="G40" s="273"/>
    </row>
    <row r="41" spans="1:14" x14ac:dyDescent="0.25">
      <c r="E41" s="217"/>
      <c r="G41" s="273"/>
    </row>
    <row r="42" spans="1:14" x14ac:dyDescent="0.25">
      <c r="E42" s="217"/>
      <c r="G42" s="273"/>
    </row>
    <row r="43" spans="1:14" x14ac:dyDescent="0.25">
      <c r="E43" s="217"/>
      <c r="G43" s="273"/>
    </row>
    <row r="44" spans="1:14" x14ac:dyDescent="0.25">
      <c r="E44" s="217"/>
      <c r="G44" s="273"/>
    </row>
    <row r="45" spans="1:14" x14ac:dyDescent="0.25">
      <c r="E45" s="217"/>
      <c r="G45" s="273"/>
    </row>
    <row r="46" spans="1:14" x14ac:dyDescent="0.25">
      <c r="E46" s="217"/>
      <c r="G46" s="273"/>
    </row>
    <row r="47" spans="1:14" x14ac:dyDescent="0.25">
      <c r="E47" s="217"/>
      <c r="G47" s="273"/>
    </row>
    <row r="48" spans="1:14" x14ac:dyDescent="0.25">
      <c r="B48" s="295"/>
      <c r="E48" s="217"/>
    </row>
    <row r="49" spans="1:211" x14ac:dyDescent="0.25">
      <c r="E49" s="217"/>
      <c r="G49" s="273"/>
    </row>
    <row r="50" spans="1:211" x14ac:dyDescent="0.25">
      <c r="E50" s="217"/>
      <c r="G50" s="273"/>
    </row>
    <row r="51" spans="1:211" x14ac:dyDescent="0.25">
      <c r="E51" s="217"/>
      <c r="G51" s="273"/>
    </row>
    <row r="52" spans="1:211" x14ac:dyDescent="0.25">
      <c r="E52" s="217"/>
      <c r="G52" s="273"/>
    </row>
    <row r="53" spans="1:211" x14ac:dyDescent="0.25">
      <c r="E53" s="217"/>
      <c r="G53" s="273"/>
    </row>
    <row r="54" spans="1:211" x14ac:dyDescent="0.25">
      <c r="E54" s="217"/>
      <c r="G54" s="273"/>
    </row>
    <row r="55" spans="1:211" s="300" customFormat="1" ht="14.25" thickBot="1" x14ac:dyDescent="0.3">
      <c r="A55" s="112"/>
      <c r="B55" s="112"/>
      <c r="C55" s="112"/>
      <c r="D55" s="161"/>
      <c r="E55" s="217"/>
      <c r="F55" s="100"/>
      <c r="G55" s="283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  <c r="AQ55" s="112"/>
      <c r="AR55" s="112"/>
      <c r="AS55" s="112"/>
      <c r="AT55" s="112"/>
      <c r="AU55" s="112"/>
      <c r="AV55" s="112"/>
      <c r="AW55" s="112"/>
      <c r="AX55" s="112"/>
      <c r="AY55" s="112"/>
      <c r="AZ55" s="112"/>
      <c r="BA55" s="112"/>
      <c r="BB55" s="112"/>
      <c r="BC55" s="112"/>
      <c r="BD55" s="112"/>
      <c r="BE55" s="112"/>
      <c r="BF55" s="112"/>
      <c r="BG55" s="112"/>
      <c r="BH55" s="112"/>
      <c r="BI55" s="112"/>
      <c r="BJ55" s="112"/>
      <c r="BK55" s="112"/>
      <c r="BL55" s="112"/>
      <c r="BM55" s="112"/>
      <c r="BN55" s="112"/>
      <c r="BO55" s="112"/>
      <c r="BP55" s="112"/>
      <c r="BQ55" s="112"/>
      <c r="BR55" s="112"/>
      <c r="BS55" s="112"/>
      <c r="BT55" s="112"/>
      <c r="BU55" s="112"/>
      <c r="BV55" s="112"/>
      <c r="BW55" s="112"/>
      <c r="BX55" s="112"/>
      <c r="BY55" s="112"/>
      <c r="BZ55" s="112"/>
      <c r="CA55" s="112"/>
      <c r="CB55" s="112"/>
      <c r="CC55" s="112"/>
      <c r="CD55" s="112"/>
      <c r="CE55" s="112"/>
      <c r="CF55" s="112"/>
      <c r="CG55" s="112"/>
      <c r="CH55" s="112"/>
      <c r="CI55" s="112"/>
      <c r="CJ55" s="112"/>
      <c r="CK55" s="112"/>
      <c r="CL55" s="112"/>
      <c r="CM55" s="112"/>
      <c r="CN55" s="112"/>
      <c r="CO55" s="112"/>
      <c r="CP55" s="112"/>
      <c r="CQ55" s="112"/>
      <c r="CR55" s="112"/>
      <c r="CS55" s="112"/>
      <c r="CT55" s="112"/>
      <c r="CU55" s="112"/>
      <c r="CV55" s="112"/>
      <c r="CW55" s="112"/>
      <c r="CX55" s="112"/>
      <c r="CY55" s="112"/>
      <c r="CZ55" s="112"/>
      <c r="DA55" s="112"/>
      <c r="DB55" s="112"/>
      <c r="DC55" s="112"/>
      <c r="DD55" s="112"/>
      <c r="DE55" s="112"/>
      <c r="DF55" s="112"/>
      <c r="DG55" s="112"/>
      <c r="DH55" s="112"/>
      <c r="DI55" s="112"/>
      <c r="DJ55" s="112"/>
      <c r="DK55" s="112"/>
      <c r="DL55" s="112"/>
      <c r="DM55" s="112"/>
      <c r="DN55" s="112"/>
      <c r="DO55" s="112"/>
      <c r="DP55" s="112"/>
      <c r="DQ55" s="112"/>
      <c r="DR55" s="112"/>
      <c r="DS55" s="112"/>
      <c r="DT55" s="112"/>
      <c r="DU55" s="112"/>
      <c r="DV55" s="112"/>
      <c r="DW55" s="112"/>
      <c r="DX55" s="112"/>
      <c r="DY55" s="112"/>
      <c r="DZ55" s="112"/>
      <c r="EA55" s="112"/>
      <c r="EB55" s="112"/>
      <c r="EC55" s="112"/>
      <c r="ED55" s="112"/>
      <c r="EE55" s="112"/>
      <c r="EF55" s="112"/>
      <c r="EG55" s="112"/>
      <c r="EH55" s="112"/>
      <c r="EI55" s="112"/>
      <c r="EJ55" s="112"/>
      <c r="EK55" s="112"/>
      <c r="EL55" s="112"/>
      <c r="EM55" s="112"/>
      <c r="EN55" s="112"/>
      <c r="EO55" s="112"/>
      <c r="EP55" s="112"/>
      <c r="EQ55" s="112"/>
      <c r="ER55" s="112"/>
      <c r="ES55" s="112"/>
      <c r="ET55" s="112"/>
      <c r="EU55" s="112"/>
      <c r="EV55" s="112"/>
      <c r="EW55" s="112"/>
      <c r="EX55" s="112"/>
      <c r="EY55" s="112"/>
      <c r="EZ55" s="112"/>
      <c r="FA55" s="112"/>
      <c r="FB55" s="112"/>
      <c r="FC55" s="112"/>
      <c r="FD55" s="112"/>
      <c r="FE55" s="112"/>
      <c r="FF55" s="112"/>
      <c r="FG55" s="112"/>
      <c r="FH55" s="112"/>
      <c r="FI55" s="112"/>
      <c r="FJ55" s="112"/>
      <c r="FK55" s="112"/>
      <c r="FL55" s="112"/>
      <c r="FM55" s="112"/>
      <c r="FN55" s="112"/>
      <c r="FO55" s="112"/>
      <c r="FP55" s="112"/>
      <c r="FQ55" s="112"/>
      <c r="FR55" s="112"/>
      <c r="FS55" s="112"/>
      <c r="FT55" s="112"/>
      <c r="FU55" s="112"/>
      <c r="FV55" s="112"/>
      <c r="FW55" s="112"/>
      <c r="FX55" s="112"/>
      <c r="FY55" s="112"/>
      <c r="FZ55" s="112"/>
      <c r="GA55" s="112"/>
      <c r="GB55" s="112"/>
      <c r="GC55" s="112"/>
      <c r="GD55" s="112"/>
      <c r="GE55" s="112"/>
      <c r="GF55" s="112"/>
      <c r="GG55" s="112"/>
      <c r="GH55" s="112"/>
      <c r="GI55" s="112"/>
      <c r="GJ55" s="112"/>
      <c r="GK55" s="112"/>
      <c r="GL55" s="112"/>
      <c r="GM55" s="112"/>
      <c r="GN55" s="112"/>
      <c r="GO55" s="112"/>
      <c r="GP55" s="112"/>
      <c r="GQ55" s="112"/>
      <c r="GR55" s="112"/>
      <c r="GS55" s="112"/>
      <c r="GT55" s="112"/>
      <c r="GU55" s="112"/>
      <c r="GV55" s="112"/>
      <c r="GW55" s="112"/>
      <c r="GX55" s="112"/>
      <c r="GY55" s="112"/>
      <c r="GZ55" s="112"/>
      <c r="HA55" s="112"/>
      <c r="HB55" s="112"/>
      <c r="HC55" s="112"/>
    </row>
    <row r="56" spans="1:211" ht="14.25" thickTop="1" x14ac:dyDescent="0.25">
      <c r="E56" s="296"/>
      <c r="F56" s="273"/>
      <c r="G56" s="273"/>
    </row>
    <row r="57" spans="1:211" x14ac:dyDescent="0.25">
      <c r="E57" s="296"/>
      <c r="F57" s="273"/>
      <c r="G57" s="273"/>
    </row>
    <row r="58" spans="1:211" x14ac:dyDescent="0.25">
      <c r="E58" s="296"/>
      <c r="F58" s="273"/>
      <c r="G58" s="273"/>
    </row>
    <row r="59" spans="1:211" x14ac:dyDescent="0.25">
      <c r="E59" s="296"/>
      <c r="F59" s="273"/>
      <c r="G59" s="273"/>
    </row>
    <row r="60" spans="1:211" x14ac:dyDescent="0.25">
      <c r="A60" s="216"/>
      <c r="B60" s="216"/>
      <c r="C60" s="216"/>
      <c r="D60" s="152"/>
      <c r="E60" s="282"/>
      <c r="F60" s="216"/>
      <c r="G60" s="216"/>
    </row>
    <row r="61" spans="1:211" x14ac:dyDescent="0.25">
      <c r="E61" s="217"/>
    </row>
    <row r="62" spans="1:211" x14ac:dyDescent="0.25">
      <c r="A62" s="216"/>
      <c r="B62" s="216"/>
      <c r="C62" s="152"/>
      <c r="D62" s="152"/>
      <c r="E62" s="282"/>
      <c r="F62" s="216"/>
      <c r="G62" s="216"/>
    </row>
    <row r="63" spans="1:211" x14ac:dyDescent="0.25">
      <c r="C63" s="216"/>
      <c r="D63" s="272"/>
      <c r="E63" s="217"/>
    </row>
    <row r="64" spans="1:211" x14ac:dyDescent="0.25">
      <c r="D64" s="272"/>
      <c r="E64" s="217"/>
    </row>
    <row r="65" spans="1:7" x14ac:dyDescent="0.25">
      <c r="D65" s="272"/>
      <c r="E65" s="217"/>
    </row>
    <row r="66" spans="1:7" x14ac:dyDescent="0.25">
      <c r="D66" s="272"/>
      <c r="E66" s="217"/>
    </row>
    <row r="67" spans="1:7" x14ac:dyDescent="0.25">
      <c r="D67" s="272"/>
      <c r="E67" s="217"/>
    </row>
    <row r="68" spans="1:7" x14ac:dyDescent="0.25">
      <c r="D68" s="272"/>
      <c r="E68" s="217"/>
    </row>
    <row r="69" spans="1:7" x14ac:dyDescent="0.25">
      <c r="D69" s="272"/>
      <c r="E69" s="217"/>
    </row>
    <row r="70" spans="1:7" x14ac:dyDescent="0.25">
      <c r="D70" s="272"/>
      <c r="E70" s="217"/>
    </row>
    <row r="71" spans="1:7" x14ac:dyDescent="0.25">
      <c r="D71" s="272"/>
      <c r="E71" s="217"/>
    </row>
    <row r="72" spans="1:7" x14ac:dyDescent="0.25">
      <c r="A72" s="216"/>
      <c r="B72" s="216"/>
      <c r="C72" s="216"/>
      <c r="D72" s="152"/>
      <c r="E72" s="282"/>
      <c r="F72" s="216"/>
      <c r="G72" s="216"/>
    </row>
    <row r="73" spans="1:7" x14ac:dyDescent="0.25">
      <c r="A73" s="216"/>
      <c r="B73" s="216"/>
      <c r="C73" s="216"/>
      <c r="D73" s="152"/>
      <c r="E73" s="282"/>
      <c r="F73" s="216"/>
      <c r="G73" s="216"/>
    </row>
    <row r="74" spans="1:7" x14ac:dyDescent="0.25">
      <c r="E74" s="217"/>
    </row>
    <row r="75" spans="1:7" x14ac:dyDescent="0.25">
      <c r="A75" s="216"/>
      <c r="B75" s="216"/>
      <c r="C75" s="216"/>
      <c r="D75" s="152"/>
      <c r="E75" s="282"/>
      <c r="F75" s="216"/>
      <c r="G75" s="216"/>
    </row>
    <row r="76" spans="1:7" x14ac:dyDescent="0.25">
      <c r="A76" s="562"/>
      <c r="B76" s="562"/>
      <c r="D76" s="152"/>
      <c r="E76" s="282"/>
      <c r="F76" s="216"/>
      <c r="G76" s="216"/>
    </row>
    <row r="77" spans="1:7" x14ac:dyDescent="0.25">
      <c r="D77" s="152"/>
      <c r="E77" s="293"/>
    </row>
    <row r="78" spans="1:7" x14ac:dyDescent="0.25">
      <c r="E78" s="217"/>
    </row>
    <row r="79" spans="1:7" x14ac:dyDescent="0.25">
      <c r="E79" s="217"/>
    </row>
    <row r="80" spans="1:7" x14ac:dyDescent="0.25">
      <c r="E80" s="217"/>
    </row>
    <row r="81" spans="4:5" x14ac:dyDescent="0.25">
      <c r="D81" s="272"/>
      <c r="E81" s="217"/>
    </row>
    <row r="82" spans="4:5" x14ac:dyDescent="0.25">
      <c r="E82" s="217"/>
    </row>
    <row r="83" spans="4:5" x14ac:dyDescent="0.25">
      <c r="E83" s="217"/>
    </row>
    <row r="84" spans="4:5" x14ac:dyDescent="0.25">
      <c r="E84" s="217"/>
    </row>
    <row r="85" spans="4:5" x14ac:dyDescent="0.25">
      <c r="E85" s="217"/>
    </row>
    <row r="86" spans="4:5" x14ac:dyDescent="0.25">
      <c r="E86" s="217"/>
    </row>
  </sheetData>
  <mergeCells count="3">
    <mergeCell ref="A76:B76"/>
    <mergeCell ref="A2:B2"/>
    <mergeCell ref="H2:I2"/>
  </mergeCells>
  <pageMargins left="0.7" right="0.7" top="0.75" bottom="0.75" header="0.3" footer="0.3"/>
  <pageSetup orientation="portrait" r:id="rId1"/>
  <ignoredErrors>
    <ignoredError sqref="A3:A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7</vt:i4>
      </vt:variant>
    </vt:vector>
  </HeadingPairs>
  <TitlesOfParts>
    <vt:vector size="27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22-23 PLUM-HVAC</vt:lpstr>
      <vt:lpstr>DIV 26-28 ELEC-LV</vt:lpstr>
      <vt:lpstr>DIV 31-32 EARTH-SITE</vt:lpstr>
      <vt:lpstr>DIV 33 UTILITIES</vt:lpstr>
      <vt:lpstr>'DIV 1 GC'!Print_Area</vt:lpstr>
      <vt:lpstr>'DIV 11 EQUIPMENT'!Print_Area</vt:lpstr>
      <vt:lpstr>'DIV 12 FURNISHINGS'!Print_Area</vt:lpstr>
      <vt:lpstr>'DIV 26-28 ELEC-LV'!Print_Area</vt:lpstr>
      <vt:lpstr>'DIV 6 CARPENTRY'!Print_Area</vt:lpstr>
      <vt:lpstr>'DIV 8 OPENINGS'!Print_Area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Matt Gill</cp:lastModifiedBy>
  <cp:lastPrinted>2026-03-12T15:10:12Z</cp:lastPrinted>
  <dcterms:created xsi:type="dcterms:W3CDTF">1999-04-21T14:09:43Z</dcterms:created>
  <dcterms:modified xsi:type="dcterms:W3CDTF">2026-04-02T19:06:37Z</dcterms:modified>
</cp:coreProperties>
</file>