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4 Projects\1-2407 - Schachne Residence\09 Subcontractors\Div 26 Electrical\AV Systems\"/>
    </mc:Choice>
  </mc:AlternateContent>
  <xr:revisionPtr revIDLastSave="0" documentId="13_ncr:1_{4452FEFA-2BB1-4508-96FC-F8F4488F1A4D}" xr6:coauthVersionLast="47" xr6:coauthVersionMax="47" xr10:uidLastSave="{00000000-0000-0000-0000-000000000000}"/>
  <bookViews>
    <workbookView xWindow="28680" yWindow="-120" windowWidth="29040" windowHeight="15840" xr2:uid="{283519F7-DAB6-43AC-9BE2-E6A4352A87CB}"/>
  </bookViews>
  <sheets>
    <sheet name="9.4.2025" sheetId="11" r:id="rId1"/>
    <sheet name="8.15.2025" sheetId="10" r:id="rId2"/>
    <sheet name="8.11.2025" sheetId="9" r:id="rId3"/>
    <sheet name="8.8.2025" sheetId="8" r:id="rId4"/>
    <sheet name="5.6.2025 (2)" sheetId="7" r:id="rId5"/>
    <sheet name="5.6.2025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0" i="11" l="1"/>
  <c r="D34" i="11" s="1"/>
  <c r="C47" i="11"/>
  <c r="H35" i="11"/>
  <c r="G34" i="11"/>
  <c r="G36" i="11" s="1"/>
  <c r="G38" i="11" s="1"/>
  <c r="F34" i="11"/>
  <c r="F36" i="11" s="1"/>
  <c r="F38" i="11" s="1"/>
  <c r="E34" i="11"/>
  <c r="E36" i="11" s="1"/>
  <c r="C47" i="10"/>
  <c r="H35" i="10"/>
  <c r="G34" i="10"/>
  <c r="G36" i="10" s="1"/>
  <c r="G38" i="10" s="1"/>
  <c r="F34" i="10"/>
  <c r="F36" i="10" s="1"/>
  <c r="F38" i="10" s="1"/>
  <c r="E34" i="10"/>
  <c r="E36" i="10" s="1"/>
  <c r="D34" i="10"/>
  <c r="D36" i="10" s="1"/>
  <c r="D20" i="10"/>
  <c r="D36" i="11" l="1"/>
  <c r="H34" i="11"/>
  <c r="D38" i="10"/>
  <c r="H36" i="10"/>
  <c r="H34" i="10"/>
  <c r="D38" i="11" l="1"/>
  <c r="H36" i="11"/>
  <c r="D20" i="9"/>
  <c r="D34" i="9" s="1"/>
  <c r="C47" i="9"/>
  <c r="H35" i="9"/>
  <c r="G34" i="9"/>
  <c r="G36" i="9" s="1"/>
  <c r="G38" i="9" s="1"/>
  <c r="F34" i="9"/>
  <c r="F36" i="9" s="1"/>
  <c r="F38" i="9" s="1"/>
  <c r="E34" i="9"/>
  <c r="E36" i="9" s="1"/>
  <c r="F36" i="8"/>
  <c r="E36" i="8"/>
  <c r="E34" i="8"/>
  <c r="D20" i="8"/>
  <c r="D34" i="8" s="1"/>
  <c r="D36" i="8" s="1"/>
  <c r="C47" i="8"/>
  <c r="H35" i="8"/>
  <c r="G34" i="8"/>
  <c r="G36" i="8" s="1"/>
  <c r="G38" i="8" s="1"/>
  <c r="F34" i="8"/>
  <c r="D20" i="7"/>
  <c r="D39" i="7" s="1"/>
  <c r="C52" i="7"/>
  <c r="G48" i="7"/>
  <c r="G47" i="7"/>
  <c r="G46" i="7"/>
  <c r="I40" i="7"/>
  <c r="H39" i="7"/>
  <c r="H41" i="7" s="1"/>
  <c r="H43" i="7" s="1"/>
  <c r="G39" i="7"/>
  <c r="G41" i="7" s="1"/>
  <c r="G43" i="7" s="1"/>
  <c r="F39" i="7"/>
  <c r="F41" i="7" s="1"/>
  <c r="F43" i="7" s="1"/>
  <c r="E39" i="7"/>
  <c r="E41" i="7" s="1"/>
  <c r="D7" i="6"/>
  <c r="C60" i="6"/>
  <c r="C59" i="6"/>
  <c r="C58" i="6"/>
  <c r="C57" i="6"/>
  <c r="D10" i="6"/>
  <c r="J49" i="6"/>
  <c r="D36" i="9" l="1"/>
  <c r="H34" i="9"/>
  <c r="F38" i="8"/>
  <c r="D38" i="8"/>
  <c r="H36" i="8"/>
  <c r="H34" i="8"/>
  <c r="D41" i="7"/>
  <c r="D43" i="7" s="1"/>
  <c r="I39" i="7"/>
  <c r="I48" i="6"/>
  <c r="I50" i="6" s="1"/>
  <c r="C61" i="6" s="1"/>
  <c r="H48" i="6"/>
  <c r="H50" i="6" s="1"/>
  <c r="G48" i="6"/>
  <c r="G50" i="6" s="1"/>
  <c r="C56" i="6" s="1"/>
  <c r="D30" i="6"/>
  <c r="D48" i="6" s="1"/>
  <c r="F48" i="6"/>
  <c r="F50" i="6" s="1"/>
  <c r="C11" i="6"/>
  <c r="C13" i="6" s="1"/>
  <c r="D38" i="9" l="1"/>
  <c r="H36" i="9"/>
  <c r="I41" i="7"/>
  <c r="D50" i="6"/>
  <c r="J48" i="6"/>
  <c r="C55" i="6" l="1"/>
  <c r="H52" i="6"/>
  <c r="H53" i="6" s="1"/>
</calcChain>
</file>

<file path=xl/sharedStrings.xml><?xml version="1.0" encoding="utf-8"?>
<sst xmlns="http://schemas.openxmlformats.org/spreadsheetml/2006/main" count="337" uniqueCount="70">
  <si>
    <t>Great Room</t>
  </si>
  <si>
    <t>Base Proposal</t>
  </si>
  <si>
    <t>TV's</t>
  </si>
  <si>
    <t>Kitchen</t>
  </si>
  <si>
    <t>Master Bedroom</t>
  </si>
  <si>
    <t>Video Surveillance</t>
  </si>
  <si>
    <t>Budget</t>
  </si>
  <si>
    <t>Low Volt/Struct. Wire</t>
  </si>
  <si>
    <t>Sound System</t>
  </si>
  <si>
    <t>Lighting Control</t>
  </si>
  <si>
    <t>OPTION</t>
  </si>
  <si>
    <t>TOTAL</t>
  </si>
  <si>
    <t>subtotal</t>
  </si>
  <si>
    <t>Security</t>
  </si>
  <si>
    <t>AV Systems Comparison</t>
  </si>
  <si>
    <t>Bed 3</t>
  </si>
  <si>
    <t>TOTAL ALL PRODUCTS</t>
  </si>
  <si>
    <t>variance</t>
  </si>
  <si>
    <t>Electrician</t>
  </si>
  <si>
    <t>+ fee</t>
  </si>
  <si>
    <t>TOTAL w/ FEE</t>
  </si>
  <si>
    <t>pre-wire for tv only - included in pre-wire</t>
  </si>
  <si>
    <t>Schachne Residence</t>
  </si>
  <si>
    <t>Security/Video Surveillance</t>
  </si>
  <si>
    <t>Network/Data/Wiring</t>
  </si>
  <si>
    <t>Lutron Shades</t>
  </si>
  <si>
    <t>Master Bedroom, Master Bathroom</t>
  </si>
  <si>
    <t>Includes shades, controls, power supplies, and wiring</t>
  </si>
  <si>
    <t>Dining Room</t>
  </si>
  <si>
    <t>Samsung 55" tv, tv mount, backbox, AppleTV, wiring</t>
  </si>
  <si>
    <t>Fitness</t>
  </si>
  <si>
    <t>LL Family Room</t>
  </si>
  <si>
    <t>Samsung 65" tv, articulating tv mount, backbox, soundbar, AppleTV, wiring</t>
  </si>
  <si>
    <t>Samsung 32" tv, tv mount, AppleTV, wiring</t>
  </si>
  <si>
    <t>Samsung 65" tv, tv mount, articulating tv mount, soundbar and subwoofer, AppleTV, wiring</t>
  </si>
  <si>
    <t>Control Equipment/Racks</t>
  </si>
  <si>
    <t>Lighting Control per the following areas:</t>
  </si>
  <si>
    <t>Service Entry, Great Room, Kitchen, Dining</t>
  </si>
  <si>
    <t>Add Foyer</t>
  </si>
  <si>
    <t>Add Back Hall &amp; Master Bedroom</t>
  </si>
  <si>
    <t>Add Master Bath</t>
  </si>
  <si>
    <t>9.875% tax</t>
  </si>
  <si>
    <t>video doorbell, panoramic at Garage, (2) turret cameras</t>
  </si>
  <si>
    <t>subtotal (material &amp; labor)</t>
  </si>
  <si>
    <t>Security/Video</t>
  </si>
  <si>
    <t>Shades</t>
  </si>
  <si>
    <t>Base Bid</t>
  </si>
  <si>
    <t>Variances, including fee</t>
  </si>
  <si>
    <t>add</t>
  </si>
  <si>
    <t>Lighting Control - Base</t>
  </si>
  <si>
    <t>Foyer</t>
  </si>
  <si>
    <t>Back Hall/Master Bed</t>
  </si>
  <si>
    <t>Master Bath</t>
  </si>
  <si>
    <t>tax</t>
  </si>
  <si>
    <t>ADD</t>
  </si>
  <si>
    <t>ADD (all)</t>
  </si>
  <si>
    <t>variance to budget (including fee)</t>
  </si>
  <si>
    <t>Add Back Hall/Master Bed</t>
  </si>
  <si>
    <t>AV Systems Budget Comparison</t>
  </si>
  <si>
    <t>Master Bedroom, Master Bathroom (4 windows)</t>
  </si>
  <si>
    <t>less smokes/combos by electrician</t>
  </si>
  <si>
    <t>Master Bedroom (55"), Dining Room (55"), Lower Level Family Room (65")</t>
  </si>
  <si>
    <t>video doorbell and storage, smart chime</t>
  </si>
  <si>
    <t>Samsung 65" tv, articulating tv mount, backbox, AppleTV, wiring</t>
  </si>
  <si>
    <t>deleted</t>
  </si>
  <si>
    <t>Service Entry, Great Room, Kitchen, Dining, Foyer, and Exterior Lights</t>
  </si>
  <si>
    <t>included</t>
  </si>
  <si>
    <t>ADD, fee not incl.</t>
  </si>
  <si>
    <t>TV's, Mounts, &amp; Installation</t>
  </si>
  <si>
    <t>backbox, AppleTV, wiring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</si>
</sst>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&quot;$&quot;#,##0.00"/>
    <numFmt numFmtId="165" formatCode="_(&quot;$&quot;* #,##0_);_(&quot;$&quot;* \(#,##0\);_(&quot;$&quot;* &quot;-&quot;??_);_(@_)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41">
    <xf numFmtId="0" fontId="0" fillId="0" borderId="0" xfId="0"/>
    <xf numFmtId="44" fontId="0" fillId="0" borderId="0" xfId="0" applyNumberFormat="1"/>
    <xf numFmtId="0" fontId="0" fillId="0" borderId="1" xfId="0" applyBorder="1"/>
    <xf numFmtId="0" fontId="2" fillId="0" borderId="0" xfId="0" applyFont="1"/>
    <xf numFmtId="0" fontId="0" fillId="0" borderId="0" xfId="0" applyAlignment="1">
      <alignment horizontal="right"/>
    </xf>
    <xf numFmtId="0" fontId="0" fillId="0" borderId="3" xfId="0" applyBorder="1"/>
    <xf numFmtId="0" fontId="0" fillId="0" borderId="3" xfId="0" applyBorder="1" applyAlignment="1">
      <alignment horizontal="center"/>
    </xf>
    <xf numFmtId="44" fontId="0" fillId="0" borderId="3" xfId="0" applyNumberFormat="1" applyBorder="1"/>
    <xf numFmtId="0" fontId="0" fillId="0" borderId="0" xfId="0" applyAlignment="1">
      <alignment horizontal="right" wrapText="1"/>
    </xf>
    <xf numFmtId="0" fontId="4" fillId="0" borderId="0" xfId="0" applyFont="1"/>
    <xf numFmtId="0" fontId="0" fillId="0" borderId="0" xfId="0" applyAlignment="1">
      <alignment horizontal="left" indent="1"/>
    </xf>
    <xf numFmtId="164" fontId="0" fillId="0" borderId="0" xfId="1" applyNumberFormat="1" applyFont="1" applyAlignment="1">
      <alignment horizontal="left"/>
    </xf>
    <xf numFmtId="0" fontId="0" fillId="0" borderId="2" xfId="0" applyBorder="1" applyAlignment="1">
      <alignment horizontal="left" indent="1"/>
    </xf>
    <xf numFmtId="164" fontId="0" fillId="0" borderId="2" xfId="1" applyNumberFormat="1" applyFont="1" applyBorder="1" applyAlignment="1">
      <alignment horizontal="left"/>
    </xf>
    <xf numFmtId="0" fontId="5" fillId="0" borderId="0" xfId="0" applyFont="1" applyAlignment="1">
      <alignment horizontal="left" indent="1"/>
    </xf>
    <xf numFmtId="164" fontId="5" fillId="0" borderId="0" xfId="1" applyNumberFormat="1" applyFont="1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4" fontId="0" fillId="0" borderId="0" xfId="0" applyNumberFormat="1" applyAlignment="1">
      <alignment horizontal="center"/>
    </xf>
    <xf numFmtId="0" fontId="6" fillId="0" borderId="0" xfId="0" applyFont="1"/>
    <xf numFmtId="44" fontId="6" fillId="0" borderId="0" xfId="0" applyNumberFormat="1" applyFont="1"/>
    <xf numFmtId="44" fontId="6" fillId="0" borderId="0" xfId="0" applyNumberFormat="1" applyFont="1" applyAlignment="1">
      <alignment horizontal="center"/>
    </xf>
    <xf numFmtId="14" fontId="6" fillId="0" borderId="0" xfId="0" applyNumberFormat="1" applyFont="1" applyAlignment="1">
      <alignment horizontal="left"/>
    </xf>
    <xf numFmtId="0" fontId="1" fillId="0" borderId="3" xfId="0" applyFont="1" applyBorder="1"/>
    <xf numFmtId="44" fontId="0" fillId="2" borderId="0" xfId="0" applyNumberFormat="1" applyFill="1"/>
    <xf numFmtId="0" fontId="0" fillId="0" borderId="1" xfId="0" applyBorder="1" applyAlignment="1">
      <alignment horizontal="right"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horizontal="right" wrapText="1"/>
    </xf>
    <xf numFmtId="0" fontId="1" fillId="0" borderId="0" xfId="0" applyFont="1" applyAlignment="1">
      <alignment horizontal="right"/>
    </xf>
    <xf numFmtId="0" fontId="0" fillId="0" borderId="8" xfId="0" applyBorder="1" applyAlignment="1">
      <alignment wrapText="1"/>
    </xf>
    <xf numFmtId="0" fontId="0" fillId="0" borderId="1" xfId="0" applyBorder="1" applyAlignment="1">
      <alignment horizontal="right" wrapText="1"/>
    </xf>
    <xf numFmtId="0" fontId="0" fillId="0" borderId="1" xfId="0" applyBorder="1" applyAlignment="1">
      <alignment wrapText="1"/>
    </xf>
    <xf numFmtId="0" fontId="0" fillId="0" borderId="0" xfId="0" applyAlignment="1">
      <alignment horizontal="left" vertical="center" wrapText="1"/>
    </xf>
    <xf numFmtId="44" fontId="0" fillId="0" borderId="3" xfId="0" applyNumberFormat="1" applyBorder="1" applyAlignment="1">
      <alignment horizontal="center"/>
    </xf>
    <xf numFmtId="0" fontId="5" fillId="0" borderId="2" xfId="0" quotePrefix="1" applyFont="1" applyBorder="1" applyAlignment="1">
      <alignment horizontal="left" indent="1"/>
    </xf>
    <xf numFmtId="164" fontId="5" fillId="0" borderId="2" xfId="1" applyNumberFormat="1" applyFont="1" applyBorder="1" applyAlignment="1">
      <alignment horizontal="left"/>
    </xf>
    <xf numFmtId="0" fontId="0" fillId="0" borderId="0" xfId="0" applyAlignment="1">
      <alignment horizontal="left" wrapText="1"/>
    </xf>
    <xf numFmtId="44" fontId="8" fillId="0" borderId="0" xfId="0" applyNumberFormat="1" applyFont="1" applyAlignment="1">
      <alignment vertical="center"/>
    </xf>
    <xf numFmtId="44" fontId="9" fillId="0" borderId="0" xfId="0" applyNumberFormat="1" applyFont="1" applyAlignment="1">
      <alignment vertical="center"/>
    </xf>
    <xf numFmtId="44" fontId="0" fillId="0" borderId="0" xfId="0" applyNumberFormat="1" applyAlignment="1">
      <alignment vertical="center"/>
    </xf>
    <xf numFmtId="44" fontId="0" fillId="0" borderId="5" xfId="0" applyNumberFormat="1" applyBorder="1" applyAlignment="1">
      <alignment horizontal="center"/>
    </xf>
    <xf numFmtId="0" fontId="1" fillId="0" borderId="0" xfId="0" applyFont="1"/>
    <xf numFmtId="0" fontId="0" fillId="0" borderId="0" xfId="0" applyAlignment="1">
      <alignment horizontal="left" wrapText="1" indent="2"/>
    </xf>
    <xf numFmtId="0" fontId="0" fillId="0" borderId="0" xfId="0" applyAlignment="1">
      <alignment horizontal="left"/>
    </xf>
    <xf numFmtId="0" fontId="0" fillId="0" borderId="0" xfId="0" applyAlignment="1">
      <alignment horizontal="left" wrapText="1" indent="4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4"/>
    </xf>
    <xf numFmtId="44" fontId="0" fillId="0" borderId="9" xfId="0" applyNumberFormat="1" applyBorder="1"/>
    <xf numFmtId="44" fontId="0" fillId="0" borderId="4" xfId="0" applyNumberFormat="1" applyBorder="1"/>
    <xf numFmtId="44" fontId="0" fillId="0" borderId="6" xfId="0" applyNumberFormat="1" applyBorder="1"/>
    <xf numFmtId="0" fontId="0" fillId="0" borderId="0" xfId="0" applyAlignment="1">
      <alignment horizontal="center" vertical="center"/>
    </xf>
    <xf numFmtId="0" fontId="0" fillId="0" borderId="4" xfId="0" applyBorder="1"/>
    <xf numFmtId="44" fontId="0" fillId="0" borderId="0" xfId="0" applyNumberFormat="1" applyAlignment="1">
      <alignment horizontal="center" vertical="center"/>
    </xf>
    <xf numFmtId="44" fontId="0" fillId="0" borderId="1" xfId="0" applyNumberFormat="1" applyBorder="1"/>
    <xf numFmtId="44" fontId="0" fillId="0" borderId="1" xfId="0" applyNumberFormat="1" applyBorder="1" applyAlignment="1">
      <alignment horizontal="center"/>
    </xf>
    <xf numFmtId="44" fontId="0" fillId="0" borderId="1" xfId="0" applyNumberFormat="1" applyBorder="1" applyAlignment="1">
      <alignment horizontal="right"/>
    </xf>
    <xf numFmtId="0" fontId="0" fillId="0" borderId="6" xfId="0" applyBorder="1"/>
    <xf numFmtId="44" fontId="0" fillId="0" borderId="8" xfId="0" applyNumberFormat="1" applyBorder="1"/>
    <xf numFmtId="44" fontId="0" fillId="0" borderId="8" xfId="0" applyNumberFormat="1" applyBorder="1" applyAlignment="1">
      <alignment horizontal="center"/>
    </xf>
    <xf numFmtId="44" fontId="0" fillId="0" borderId="8" xfId="0" applyNumberFormat="1" applyBorder="1" applyAlignment="1">
      <alignment horizontal="right"/>
    </xf>
    <xf numFmtId="0" fontId="0" fillId="0" borderId="4" xfId="0" applyBorder="1" applyAlignment="1">
      <alignment vertical="center"/>
    </xf>
    <xf numFmtId="44" fontId="0" fillId="0" borderId="1" xfId="0" applyNumberFormat="1" applyBorder="1" applyAlignment="1">
      <alignment horizontal="center" vertical="center"/>
    </xf>
    <xf numFmtId="44" fontId="0" fillId="0" borderId="1" xfId="0" applyNumberFormat="1" applyBorder="1" applyAlignment="1">
      <alignment vertical="center"/>
    </xf>
    <xf numFmtId="0" fontId="0" fillId="0" borderId="6" xfId="0" applyBorder="1" applyAlignment="1">
      <alignment vertical="center"/>
    </xf>
    <xf numFmtId="44" fontId="0" fillId="0" borderId="4" xfId="1" applyFont="1" applyFill="1" applyBorder="1" applyAlignment="1">
      <alignment vertical="center"/>
    </xf>
    <xf numFmtId="0" fontId="0" fillId="0" borderId="0" xfId="0" applyAlignment="1">
      <alignment horizontal="center"/>
    </xf>
    <xf numFmtId="44" fontId="0" fillId="0" borderId="2" xfId="1" applyFont="1" applyFill="1" applyBorder="1"/>
    <xf numFmtId="44" fontId="0" fillId="0" borderId="2" xfId="1" applyFont="1" applyFill="1" applyBorder="1" applyAlignment="1">
      <alignment horizontal="center"/>
    </xf>
    <xf numFmtId="44" fontId="0" fillId="0" borderId="7" xfId="1" applyFont="1" applyFill="1" applyBorder="1"/>
    <xf numFmtId="44" fontId="8" fillId="0" borderId="0" xfId="0" applyNumberFormat="1" applyFont="1"/>
    <xf numFmtId="44" fontId="1" fillId="0" borderId="0" xfId="0" applyNumberFormat="1" applyFont="1"/>
    <xf numFmtId="44" fontId="7" fillId="0" borderId="0" xfId="0" applyNumberFormat="1" applyFont="1"/>
    <xf numFmtId="44" fontId="5" fillId="0" borderId="0" xfId="0" applyNumberFormat="1" applyFont="1"/>
    <xf numFmtId="164" fontId="0" fillId="0" borderId="0" xfId="0" applyNumberFormat="1"/>
    <xf numFmtId="44" fontId="0" fillId="0" borderId="0" xfId="0" applyNumberFormat="1" applyAlignment="1">
      <alignment horizontal="right" vertical="center"/>
    </xf>
    <xf numFmtId="44" fontId="0" fillId="0" borderId="4" xfId="0" applyNumberFormat="1" applyBorder="1" applyAlignment="1">
      <alignment vertical="center"/>
    </xf>
    <xf numFmtId="44" fontId="0" fillId="2" borderId="8" xfId="0" applyNumberFormat="1" applyFill="1" applyBorder="1" applyAlignment="1">
      <alignment horizontal="right"/>
    </xf>
    <xf numFmtId="44" fontId="0" fillId="0" borderId="4" xfId="0" applyNumberFormat="1" applyBorder="1" applyAlignment="1">
      <alignment horizontal="center"/>
    </xf>
    <xf numFmtId="44" fontId="5" fillId="0" borderId="4" xfId="0" applyNumberFormat="1" applyFont="1" applyBorder="1" applyAlignment="1">
      <alignment horizontal="left"/>
    </xf>
    <xf numFmtId="44" fontId="0" fillId="0" borderId="0" xfId="1" applyFont="1" applyAlignment="1">
      <alignment horizontal="right" wrapText="1"/>
    </xf>
    <xf numFmtId="44" fontId="0" fillId="0" borderId="0" xfId="0" quotePrefix="1" applyNumberFormat="1"/>
    <xf numFmtId="44" fontId="0" fillId="2" borderId="0" xfId="0" applyNumberFormat="1" applyFill="1" applyAlignment="1">
      <alignment vertical="center"/>
    </xf>
    <xf numFmtId="44" fontId="10" fillId="3" borderId="3" xfId="0" applyNumberFormat="1" applyFont="1" applyFill="1" applyBorder="1"/>
    <xf numFmtId="44" fontId="0" fillId="3" borderId="0" xfId="0" applyNumberFormat="1" applyFill="1" applyAlignment="1">
      <alignment vertical="center"/>
    </xf>
    <xf numFmtId="44" fontId="9" fillId="3" borderId="0" xfId="0" applyNumberFormat="1" applyFont="1" applyFill="1" applyAlignment="1">
      <alignment vertical="center"/>
    </xf>
    <xf numFmtId="44" fontId="0" fillId="3" borderId="1" xfId="0" applyNumberFormat="1" applyFill="1" applyBorder="1"/>
    <xf numFmtId="44" fontId="0" fillId="3" borderId="8" xfId="0" applyNumberFormat="1" applyFill="1" applyBorder="1"/>
    <xf numFmtId="0" fontId="0" fillId="3" borderId="1" xfId="0" applyFill="1" applyBorder="1" applyAlignment="1">
      <alignment vertical="center"/>
    </xf>
    <xf numFmtId="0" fontId="0" fillId="3" borderId="0" xfId="0" applyFill="1" applyAlignment="1">
      <alignment vertical="center"/>
    </xf>
    <xf numFmtId="44" fontId="0" fillId="3" borderId="1" xfId="0" applyNumberFormat="1" applyFill="1" applyBorder="1" applyAlignment="1">
      <alignment vertical="center"/>
    </xf>
    <xf numFmtId="44" fontId="0" fillId="3" borderId="0" xfId="0" applyNumberFormat="1" applyFill="1"/>
    <xf numFmtId="44" fontId="0" fillId="3" borderId="2" xfId="1" applyFont="1" applyFill="1" applyBorder="1"/>
    <xf numFmtId="0" fontId="1" fillId="0" borderId="0" xfId="0" applyFont="1" applyAlignment="1">
      <alignment horizontal="right" wrapText="1"/>
    </xf>
    <xf numFmtId="165" fontId="0" fillId="0" borderId="0" xfId="0" applyNumberFormat="1"/>
    <xf numFmtId="0" fontId="5" fillId="0" borderId="0" xfId="0" quotePrefix="1" applyFont="1" applyAlignment="1">
      <alignment horizontal="left" indent="1"/>
    </xf>
    <xf numFmtId="164" fontId="5" fillId="0" borderId="0" xfId="1" applyNumberFormat="1" applyFont="1" applyBorder="1" applyAlignment="1">
      <alignment horizontal="left"/>
    </xf>
    <xf numFmtId="164" fontId="3" fillId="0" borderId="0" xfId="1" applyNumberFormat="1" applyFont="1" applyAlignment="1">
      <alignment horizontal="left"/>
    </xf>
    <xf numFmtId="0" fontId="11" fillId="0" borderId="0" xfId="0" applyFont="1"/>
    <xf numFmtId="0" fontId="10" fillId="0" borderId="0" xfId="0" applyFont="1" applyAlignment="1">
      <alignment horizontal="right" wrapText="1"/>
    </xf>
    <xf numFmtId="44" fontId="10" fillId="3" borderId="0" xfId="0" applyNumberFormat="1" applyFont="1" applyFill="1"/>
    <xf numFmtId="44" fontId="1" fillId="0" borderId="11" xfId="0" applyNumberFormat="1" applyFont="1" applyBorder="1" applyAlignment="1">
      <alignment horizontal="center"/>
    </xf>
    <xf numFmtId="44" fontId="1" fillId="0" borderId="11" xfId="0" applyNumberFormat="1" applyFont="1" applyBorder="1"/>
    <xf numFmtId="44" fontId="1" fillId="0" borderId="12" xfId="0" applyNumberFormat="1" applyFont="1" applyBorder="1" applyAlignment="1">
      <alignment horizontal="center"/>
    </xf>
    <xf numFmtId="44" fontId="0" fillId="0" borderId="13" xfId="0" applyNumberFormat="1" applyBorder="1" applyAlignment="1">
      <alignment vertical="center"/>
    </xf>
    <xf numFmtId="0" fontId="0" fillId="0" borderId="10" xfId="0" applyBorder="1"/>
    <xf numFmtId="44" fontId="0" fillId="0" borderId="14" xfId="0" applyNumberFormat="1" applyBorder="1"/>
    <xf numFmtId="44" fontId="0" fillId="0" borderId="14" xfId="0" applyNumberFormat="1" applyBorder="1" applyAlignment="1">
      <alignment horizontal="right"/>
    </xf>
    <xf numFmtId="0" fontId="0" fillId="0" borderId="15" xfId="0" applyBorder="1"/>
    <xf numFmtId="44" fontId="0" fillId="0" borderId="16" xfId="0" applyNumberFormat="1" applyBorder="1"/>
    <xf numFmtId="44" fontId="0" fillId="0" borderId="16" xfId="0" applyNumberFormat="1" applyBorder="1" applyAlignment="1">
      <alignment horizontal="right"/>
    </xf>
    <xf numFmtId="44" fontId="0" fillId="0" borderId="17" xfId="0" applyNumberFormat="1" applyBorder="1"/>
    <xf numFmtId="44" fontId="0" fillId="0" borderId="13" xfId="0" applyNumberFormat="1" applyBorder="1" applyAlignment="1">
      <alignment horizontal="right" vertical="center"/>
    </xf>
    <xf numFmtId="44" fontId="0" fillId="0" borderId="10" xfId="0" applyNumberFormat="1" applyBorder="1" applyAlignment="1">
      <alignment vertical="center"/>
    </xf>
    <xf numFmtId="44" fontId="0" fillId="0" borderId="15" xfId="0" applyNumberFormat="1" applyBorder="1"/>
    <xf numFmtId="44" fontId="8" fillId="0" borderId="13" xfId="0" applyNumberFormat="1" applyFont="1" applyBorder="1" applyAlignment="1">
      <alignment vertical="center"/>
    </xf>
    <xf numFmtId="0" fontId="0" fillId="0" borderId="10" xfId="0" applyBorder="1" applyAlignment="1">
      <alignment vertical="center"/>
    </xf>
    <xf numFmtId="44" fontId="9" fillId="0" borderId="13" xfId="0" applyNumberFormat="1" applyFont="1" applyBorder="1" applyAlignment="1">
      <alignment vertical="center"/>
    </xf>
    <xf numFmtId="44" fontId="0" fillId="0" borderId="14" xfId="0" applyNumberFormat="1" applyBorder="1" applyAlignment="1">
      <alignment vertical="center"/>
    </xf>
    <xf numFmtId="0" fontId="0" fillId="0" borderId="15" xfId="0" applyBorder="1" applyAlignment="1">
      <alignment vertical="center"/>
    </xf>
    <xf numFmtId="44" fontId="0" fillId="0" borderId="10" xfId="1" applyFont="1" applyFill="1" applyBorder="1" applyAlignment="1">
      <alignment vertical="center"/>
    </xf>
    <xf numFmtId="44" fontId="0" fillId="0" borderId="13" xfId="0" applyNumberFormat="1" applyBorder="1"/>
    <xf numFmtId="44" fontId="0" fillId="0" borderId="10" xfId="0" applyNumberFormat="1" applyBorder="1"/>
    <xf numFmtId="44" fontId="0" fillId="0" borderId="18" xfId="1" applyFont="1" applyFill="1" applyBorder="1"/>
    <xf numFmtId="44" fontId="0" fillId="0" borderId="19" xfId="1" applyFont="1" applyFill="1" applyBorder="1"/>
    <xf numFmtId="44" fontId="10" fillId="0" borderId="13" xfId="0" applyNumberFormat="1" applyFont="1" applyBorder="1"/>
    <xf numFmtId="44" fontId="10" fillId="0" borderId="10" xfId="0" applyNumberFormat="1" applyFont="1" applyBorder="1"/>
    <xf numFmtId="165" fontId="0" fillId="0" borderId="13" xfId="0" applyNumberFormat="1" applyBorder="1"/>
    <xf numFmtId="165" fontId="0" fillId="0" borderId="10" xfId="0" applyNumberFormat="1" applyBorder="1"/>
    <xf numFmtId="44" fontId="0" fillId="0" borderId="13" xfId="0" applyNumberFormat="1" applyBorder="1" applyAlignment="1">
      <alignment horizontal="center"/>
    </xf>
    <xf numFmtId="44" fontId="0" fillId="0" borderId="10" xfId="0" applyNumberFormat="1" applyBorder="1" applyAlignment="1">
      <alignment horizontal="center"/>
    </xf>
    <xf numFmtId="0" fontId="0" fillId="0" borderId="0" xfId="0" applyAlignment="1">
      <alignment horizontal="left" wrapText="1" indent="1"/>
    </xf>
    <xf numFmtId="0" fontId="0" fillId="0" borderId="0" xfId="0" applyAlignment="1">
      <alignment wrapText="1"/>
    </xf>
    <xf numFmtId="44" fontId="0" fillId="0" borderId="13" xfId="0" applyNumberFormat="1" applyBorder="1" applyAlignment="1">
      <alignment horizontal="right"/>
    </xf>
    <xf numFmtId="44" fontId="9" fillId="0" borderId="16" xfId="0" applyNumberFormat="1" applyFont="1" applyBorder="1" applyAlignment="1">
      <alignment horizontal="right"/>
    </xf>
    <xf numFmtId="44" fontId="9" fillId="0" borderId="13" xfId="0" applyNumberFormat="1" applyFont="1" applyBorder="1" applyAlignment="1">
      <alignment horizontal="right"/>
    </xf>
    <xf numFmtId="44" fontId="8" fillId="3" borderId="0" xfId="0" applyNumberFormat="1" applyFont="1" applyFill="1" applyAlignment="1">
      <alignment vertical="center"/>
    </xf>
    <xf numFmtId="165" fontId="10" fillId="3" borderId="0" xfId="0" applyNumberFormat="1" applyFont="1" applyFill="1"/>
    <xf numFmtId="165" fontId="10" fillId="0" borderId="13" xfId="0" applyNumberFormat="1" applyFont="1" applyBorder="1"/>
    <xf numFmtId="14" fontId="0" fillId="0" borderId="0" xfId="0" applyNumberFormat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CC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0EA67-18C8-43B1-A47C-2361133C7FD8}">
  <sheetPr>
    <pageSetUpPr fitToPage="1"/>
  </sheetPr>
  <dimension ref="A1:H49"/>
  <sheetViews>
    <sheetView tabSelected="1" topLeftCell="A14" zoomScale="90" zoomScaleNormal="90" workbookViewId="0">
      <selection activeCell="O35" sqref="O35"/>
    </sheetView>
  </sheetViews>
  <sheetFormatPr defaultRowHeight="15" x14ac:dyDescent="0.25"/>
  <cols>
    <col min="1" max="1" width="3.7109375" customWidth="1"/>
    <col min="2" max="2" width="27.42578125" bestFit="1" customWidth="1"/>
    <col min="3" max="3" width="36.140625" bestFit="1" customWidth="1"/>
    <col min="4" max="7" width="19.7109375" style="1" customWidth="1"/>
    <col min="8" max="8" width="13.28515625" bestFit="1" customWidth="1"/>
  </cols>
  <sheetData>
    <row r="1" spans="1:7" ht="23.25" x14ac:dyDescent="0.35">
      <c r="A1" s="99" t="s">
        <v>58</v>
      </c>
    </row>
    <row r="2" spans="1:7" x14ac:dyDescent="0.25">
      <c r="A2" t="s">
        <v>22</v>
      </c>
    </row>
    <row r="3" spans="1:7" s="21" customFormat="1" ht="15.75" x14ac:dyDescent="0.25">
      <c r="A3" s="140">
        <v>45904</v>
      </c>
      <c r="B3" s="140"/>
      <c r="D3" s="22"/>
      <c r="E3" s="22"/>
      <c r="F3" s="22"/>
      <c r="G3" s="22"/>
    </row>
    <row r="4" spans="1:7" s="21" customFormat="1" ht="15.75" x14ac:dyDescent="0.25">
      <c r="B4" s="24"/>
      <c r="D4" s="22"/>
      <c r="E4" s="22"/>
      <c r="F4" s="22"/>
      <c r="G4" s="22"/>
    </row>
    <row r="5" spans="1:7" s="5" customFormat="1" ht="19.5" thickBot="1" x14ac:dyDescent="0.35">
      <c r="B5" s="25"/>
      <c r="C5" s="6"/>
      <c r="D5" s="84" t="s">
        <v>1</v>
      </c>
      <c r="E5" s="102" t="s">
        <v>2</v>
      </c>
      <c r="F5" s="103" t="s">
        <v>44</v>
      </c>
      <c r="G5" s="103" t="s">
        <v>9</v>
      </c>
    </row>
    <row r="6" spans="1:7" x14ac:dyDescent="0.25">
      <c r="A6" s="16"/>
      <c r="B6" s="16" t="s">
        <v>28</v>
      </c>
      <c r="C6" s="17" t="s">
        <v>69</v>
      </c>
      <c r="D6" s="85">
        <v>1670</v>
      </c>
      <c r="E6" s="105"/>
      <c r="F6" s="105"/>
      <c r="G6" s="105"/>
    </row>
    <row r="7" spans="1:7" x14ac:dyDescent="0.25">
      <c r="A7" s="16"/>
      <c r="B7" s="16"/>
      <c r="C7" s="17"/>
      <c r="D7" s="85"/>
      <c r="E7" s="105"/>
      <c r="F7" s="105"/>
      <c r="G7" s="105"/>
    </row>
    <row r="8" spans="1:7" x14ac:dyDescent="0.25">
      <c r="A8" s="16"/>
      <c r="B8" s="16" t="s">
        <v>3</v>
      </c>
      <c r="C8" s="17" t="s">
        <v>64</v>
      </c>
      <c r="D8" s="85">
        <v>0</v>
      </c>
      <c r="E8" s="105"/>
      <c r="F8" s="105"/>
      <c r="G8" s="105"/>
    </row>
    <row r="9" spans="1:7" x14ac:dyDescent="0.25">
      <c r="A9" s="16"/>
      <c r="B9" s="16"/>
      <c r="C9" s="16"/>
      <c r="D9" s="85"/>
      <c r="E9" s="105"/>
      <c r="F9" s="105"/>
      <c r="G9" s="105"/>
    </row>
    <row r="10" spans="1:7" ht="30" x14ac:dyDescent="0.25">
      <c r="A10" s="16"/>
      <c r="B10" s="16" t="s">
        <v>0</v>
      </c>
      <c r="C10" s="17" t="s">
        <v>21</v>
      </c>
      <c r="D10" s="85">
        <v>0</v>
      </c>
      <c r="E10" s="105"/>
      <c r="F10" s="105"/>
      <c r="G10" s="105"/>
    </row>
    <row r="11" spans="1:7" x14ac:dyDescent="0.25">
      <c r="A11" s="16"/>
      <c r="B11" s="16"/>
      <c r="C11" s="17"/>
      <c r="D11" s="85"/>
      <c r="E11" s="105"/>
      <c r="F11" s="105"/>
      <c r="G11" s="105"/>
    </row>
    <row r="12" spans="1:7" x14ac:dyDescent="0.25">
      <c r="A12" s="16"/>
      <c r="B12" s="16" t="s">
        <v>30</v>
      </c>
      <c r="C12" s="17" t="s">
        <v>64</v>
      </c>
      <c r="D12" s="86">
        <v>0</v>
      </c>
      <c r="E12" s="105"/>
      <c r="F12" s="105"/>
      <c r="G12" s="105"/>
    </row>
    <row r="13" spans="1:7" x14ac:dyDescent="0.25">
      <c r="A13" s="16"/>
      <c r="B13" s="16"/>
      <c r="C13" s="16"/>
      <c r="D13" s="85"/>
      <c r="E13" s="105"/>
      <c r="F13" s="105"/>
      <c r="G13" s="105"/>
    </row>
    <row r="14" spans="1:7" x14ac:dyDescent="0.25">
      <c r="A14" s="16"/>
      <c r="B14" s="16" t="s">
        <v>31</v>
      </c>
      <c r="C14" s="17" t="s">
        <v>69</v>
      </c>
      <c r="D14" s="85">
        <v>2478</v>
      </c>
      <c r="E14" s="105"/>
      <c r="F14" s="105"/>
      <c r="G14" s="105"/>
    </row>
    <row r="15" spans="1:7" x14ac:dyDescent="0.25">
      <c r="A15" s="16"/>
      <c r="B15" s="16"/>
      <c r="C15" s="17"/>
      <c r="D15" s="86"/>
      <c r="E15" s="105"/>
      <c r="F15" s="105"/>
      <c r="G15" s="105"/>
    </row>
    <row r="16" spans="1:7" ht="30" x14ac:dyDescent="0.25">
      <c r="A16" s="16"/>
      <c r="B16" s="16" t="s">
        <v>15</v>
      </c>
      <c r="C16" s="17" t="s">
        <v>21</v>
      </c>
      <c r="D16" s="85">
        <v>0</v>
      </c>
      <c r="E16" s="105"/>
      <c r="F16" s="105"/>
      <c r="G16" s="105"/>
    </row>
    <row r="17" spans="1:7" x14ac:dyDescent="0.25">
      <c r="A17" s="16"/>
      <c r="B17" s="16"/>
      <c r="C17" s="16"/>
      <c r="D17" s="85"/>
      <c r="E17" s="105"/>
      <c r="F17" s="105"/>
      <c r="G17" s="105"/>
    </row>
    <row r="18" spans="1:7" x14ac:dyDescent="0.25">
      <c r="A18" s="16"/>
      <c r="B18" s="16" t="s">
        <v>4</v>
      </c>
      <c r="C18" s="17" t="s">
        <v>69</v>
      </c>
      <c r="D18" s="85">
        <v>1670</v>
      </c>
      <c r="E18" s="105"/>
      <c r="F18" s="105"/>
      <c r="G18" s="105"/>
    </row>
    <row r="19" spans="1:7" x14ac:dyDescent="0.25">
      <c r="A19" s="16"/>
      <c r="B19" s="16"/>
      <c r="C19" s="17"/>
      <c r="D19" s="85"/>
      <c r="E19" s="105"/>
      <c r="F19" s="105"/>
      <c r="G19" s="105"/>
    </row>
    <row r="20" spans="1:7" x14ac:dyDescent="0.25">
      <c r="A20" s="16"/>
      <c r="B20" s="16" t="s">
        <v>24</v>
      </c>
      <c r="C20" s="17"/>
      <c r="D20" s="85">
        <f>5535+1019</f>
        <v>6554</v>
      </c>
      <c r="E20" s="105"/>
      <c r="F20" s="105"/>
      <c r="G20" s="105"/>
    </row>
    <row r="21" spans="1:7" x14ac:dyDescent="0.25">
      <c r="A21" s="16"/>
      <c r="B21" s="16"/>
      <c r="C21" s="17"/>
      <c r="D21" s="85"/>
      <c r="E21" s="105"/>
      <c r="F21" s="105"/>
      <c r="G21" s="105"/>
    </row>
    <row r="22" spans="1:7" x14ac:dyDescent="0.25">
      <c r="A22" s="16"/>
      <c r="B22" s="16" t="s">
        <v>35</v>
      </c>
      <c r="C22" s="17"/>
      <c r="D22" s="85">
        <v>2920.3</v>
      </c>
      <c r="E22" s="105"/>
      <c r="F22" s="105"/>
      <c r="G22" s="105"/>
    </row>
    <row r="23" spans="1:7" x14ac:dyDescent="0.25">
      <c r="A23" s="16"/>
      <c r="B23" s="16"/>
      <c r="C23" s="17"/>
      <c r="D23" s="85"/>
      <c r="E23" s="105"/>
      <c r="F23" s="105"/>
      <c r="G23" s="105"/>
    </row>
    <row r="24" spans="1:7" ht="30" x14ac:dyDescent="0.25">
      <c r="A24" s="16"/>
      <c r="B24" s="16" t="s">
        <v>68</v>
      </c>
      <c r="C24" s="17" t="s">
        <v>61</v>
      </c>
      <c r="D24" s="85"/>
      <c r="E24" s="105">
        <v>4772.88</v>
      </c>
      <c r="F24" s="105"/>
      <c r="G24" s="105"/>
    </row>
    <row r="25" spans="1:7" ht="15.75" thickBot="1" x14ac:dyDescent="0.3">
      <c r="A25" s="16"/>
      <c r="B25" s="18"/>
      <c r="C25" s="2"/>
      <c r="D25" s="87"/>
      <c r="E25" s="107"/>
      <c r="F25" s="108"/>
      <c r="G25" s="108"/>
    </row>
    <row r="26" spans="1:7" ht="15.75" thickTop="1" x14ac:dyDescent="0.25">
      <c r="A26" s="16"/>
      <c r="B26" s="31" t="s">
        <v>13</v>
      </c>
      <c r="C26" s="28"/>
      <c r="D26" s="88"/>
      <c r="E26" s="110"/>
      <c r="F26" s="135">
        <v>7208</v>
      </c>
      <c r="G26" s="111"/>
    </row>
    <row r="27" spans="1:7" x14ac:dyDescent="0.25">
      <c r="A27" s="16"/>
      <c r="B27" s="133"/>
      <c r="C27" s="17" t="s">
        <v>60</v>
      </c>
      <c r="D27" s="92"/>
      <c r="E27" s="122"/>
      <c r="F27" s="136">
        <v>-975</v>
      </c>
      <c r="G27" s="134"/>
    </row>
    <row r="28" spans="1:7" ht="30" x14ac:dyDescent="0.25">
      <c r="A28" s="16"/>
      <c r="B28" s="17" t="s">
        <v>5</v>
      </c>
      <c r="C28" s="17" t="s">
        <v>62</v>
      </c>
      <c r="D28" s="85"/>
      <c r="E28" s="105"/>
      <c r="F28" s="113">
        <v>2368</v>
      </c>
      <c r="G28" s="113"/>
    </row>
    <row r="29" spans="1:7" ht="15.75" thickBot="1" x14ac:dyDescent="0.3">
      <c r="A29" s="16"/>
      <c r="B29" s="33"/>
      <c r="C29" s="19"/>
      <c r="D29" s="87"/>
      <c r="E29" s="107"/>
      <c r="F29" s="108"/>
      <c r="G29" s="108"/>
    </row>
    <row r="30" spans="1:7" ht="15.75" thickTop="1" x14ac:dyDescent="0.25">
      <c r="A30" s="16"/>
      <c r="B30" s="16" t="s">
        <v>9</v>
      </c>
      <c r="C30" s="45" t="s">
        <v>36</v>
      </c>
      <c r="D30" s="85"/>
      <c r="E30" s="105"/>
      <c r="F30" s="116"/>
      <c r="G30" s="116"/>
    </row>
    <row r="31" spans="1:7" ht="30" x14ac:dyDescent="0.25">
      <c r="A31" s="16"/>
      <c r="B31" s="16"/>
      <c r="C31" s="44" t="s">
        <v>65</v>
      </c>
      <c r="D31" s="85"/>
      <c r="E31" s="105"/>
      <c r="F31" s="116"/>
      <c r="G31" s="118">
        <v>20757</v>
      </c>
    </row>
    <row r="32" spans="1:7" x14ac:dyDescent="0.25">
      <c r="A32" s="16"/>
      <c r="B32" s="16"/>
      <c r="C32" s="38" t="s">
        <v>18</v>
      </c>
      <c r="D32" s="85"/>
      <c r="E32" s="105"/>
      <c r="F32" s="105"/>
      <c r="G32" s="105">
        <v>7375</v>
      </c>
    </row>
    <row r="33" spans="1:8" ht="15.75" thickBot="1" x14ac:dyDescent="0.3">
      <c r="A33" s="16"/>
      <c r="B33" s="27"/>
      <c r="C33" s="27"/>
      <c r="D33" s="89"/>
      <c r="E33" s="119"/>
      <c r="F33" s="119"/>
      <c r="G33" s="119"/>
    </row>
    <row r="34" spans="1:8" ht="15.75" thickTop="1" x14ac:dyDescent="0.25">
      <c r="C34" s="8" t="s">
        <v>43</v>
      </c>
      <c r="D34" s="92">
        <f>SUM(D6:D25)</f>
        <v>15292.3</v>
      </c>
      <c r="E34" s="122">
        <f>SUM(E6:E33)</f>
        <v>4772.88</v>
      </c>
      <c r="F34" s="122">
        <f>SUM(F6:F33)</f>
        <v>8601</v>
      </c>
      <c r="G34" s="122">
        <f>SUM(G6:G33)</f>
        <v>28132</v>
      </c>
      <c r="H34" s="1">
        <f>SUM(D34:G34)</f>
        <v>56798.18</v>
      </c>
    </row>
    <row r="35" spans="1:8" x14ac:dyDescent="0.25">
      <c r="C35" s="29" t="s">
        <v>53</v>
      </c>
      <c r="D35" s="93">
        <v>1476.18</v>
      </c>
      <c r="E35" s="124" t="s">
        <v>66</v>
      </c>
      <c r="F35" s="124" t="s">
        <v>66</v>
      </c>
      <c r="G35" s="124">
        <v>1476.18</v>
      </c>
      <c r="H35" s="1">
        <f>SUM(D35:G35)</f>
        <v>2952.36</v>
      </c>
    </row>
    <row r="36" spans="1:8" ht="18.75" x14ac:dyDescent="0.3">
      <c r="C36" s="100" t="s">
        <v>11</v>
      </c>
      <c r="D36" s="138">
        <f>D34+D35</f>
        <v>16768.48</v>
      </c>
      <c r="E36" s="139">
        <f>E34</f>
        <v>4772.88</v>
      </c>
      <c r="F36" s="139">
        <f>F34</f>
        <v>8601</v>
      </c>
      <c r="G36" s="139">
        <f t="shared" ref="G36" si="0">G34+G35</f>
        <v>29608.18</v>
      </c>
      <c r="H36" s="1">
        <f>SUM(D36:G36)</f>
        <v>59750.54</v>
      </c>
    </row>
    <row r="37" spans="1:8" x14ac:dyDescent="0.25">
      <c r="C37" s="8"/>
      <c r="E37" s="122"/>
      <c r="F37" s="122"/>
      <c r="G37" s="122"/>
    </row>
    <row r="38" spans="1:8" x14ac:dyDescent="0.25">
      <c r="C38" s="94" t="s">
        <v>56</v>
      </c>
      <c r="D38" s="95">
        <f>(D36-C43)*1.15</f>
        <v>7783.7519999999986</v>
      </c>
      <c r="E38" s="128">
        <v>2628.96</v>
      </c>
      <c r="F38" s="128">
        <f>(F36-C46)*1.15</f>
        <v>4428.6499999999996</v>
      </c>
      <c r="G38" s="128">
        <f>G36*1.15</f>
        <v>34049.406999999999</v>
      </c>
    </row>
    <row r="39" spans="1:8" x14ac:dyDescent="0.25">
      <c r="C39" s="8"/>
      <c r="D39" s="20" t="s">
        <v>54</v>
      </c>
      <c r="E39" s="130" t="s">
        <v>67</v>
      </c>
      <c r="F39" s="130" t="s">
        <v>54</v>
      </c>
      <c r="G39" s="130" t="s">
        <v>54</v>
      </c>
    </row>
    <row r="40" spans="1:8" x14ac:dyDescent="0.25">
      <c r="B40" s="9"/>
      <c r="C40" s="8"/>
      <c r="D40" s="71"/>
    </row>
    <row r="41" spans="1:8" x14ac:dyDescent="0.25">
      <c r="B41" s="9" t="s">
        <v>6</v>
      </c>
      <c r="F41" s="4"/>
      <c r="G41" s="95"/>
    </row>
    <row r="42" spans="1:8" x14ac:dyDescent="0.25">
      <c r="B42" s="10" t="s">
        <v>9</v>
      </c>
      <c r="C42" s="11" t="s">
        <v>10</v>
      </c>
      <c r="E42" s="73"/>
      <c r="F42" s="4"/>
      <c r="G42" s="95"/>
    </row>
    <row r="43" spans="1:8" x14ac:dyDescent="0.25">
      <c r="B43" s="10" t="s">
        <v>7</v>
      </c>
      <c r="C43" s="11">
        <v>10000</v>
      </c>
      <c r="F43" s="4"/>
      <c r="G43" s="95"/>
    </row>
    <row r="44" spans="1:8" x14ac:dyDescent="0.25">
      <c r="B44" s="10" t="s">
        <v>8</v>
      </c>
      <c r="C44" s="11" t="s">
        <v>10</v>
      </c>
      <c r="F44" s="4"/>
      <c r="G44" s="74"/>
    </row>
    <row r="45" spans="1:8" x14ac:dyDescent="0.25">
      <c r="B45" s="10" t="s">
        <v>2</v>
      </c>
      <c r="C45" s="11" t="s">
        <v>10</v>
      </c>
    </row>
    <row r="46" spans="1:8" x14ac:dyDescent="0.25">
      <c r="B46" s="12" t="s">
        <v>23</v>
      </c>
      <c r="C46" s="13">
        <v>4750</v>
      </c>
    </row>
    <row r="47" spans="1:8" x14ac:dyDescent="0.25">
      <c r="B47" s="10" t="s">
        <v>11</v>
      </c>
      <c r="C47" s="98">
        <f>SUM(C42:C46)</f>
        <v>14750</v>
      </c>
    </row>
    <row r="48" spans="1:8" x14ac:dyDescent="0.25">
      <c r="B48" s="96"/>
      <c r="C48" s="97"/>
    </row>
    <row r="49" spans="2:3" x14ac:dyDescent="0.25">
      <c r="B49" s="14"/>
      <c r="C49" s="97"/>
    </row>
  </sheetData>
  <mergeCells count="1">
    <mergeCell ref="A3:B3"/>
  </mergeCells>
  <pageMargins left="0.7" right="0.7" top="0.75" bottom="0.75" header="0.3" footer="0.3"/>
  <pageSetup scale="5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8C48E-1592-4E5A-86A5-0547AC5D7A32}">
  <sheetPr>
    <pageSetUpPr fitToPage="1"/>
  </sheetPr>
  <dimension ref="A1:H49"/>
  <sheetViews>
    <sheetView topLeftCell="A13" zoomScale="90" zoomScaleNormal="90" workbookViewId="0">
      <selection activeCell="C41" sqref="C41"/>
    </sheetView>
  </sheetViews>
  <sheetFormatPr defaultRowHeight="15" x14ac:dyDescent="0.25"/>
  <cols>
    <col min="1" max="1" width="3.7109375" customWidth="1"/>
    <col min="2" max="2" width="27.42578125" bestFit="1" customWidth="1"/>
    <col min="3" max="3" width="36.140625" bestFit="1" customWidth="1"/>
    <col min="4" max="7" width="19.7109375" style="1" customWidth="1"/>
    <col min="8" max="8" width="13.28515625" bestFit="1" customWidth="1"/>
  </cols>
  <sheetData>
    <row r="1" spans="1:7" ht="23.25" x14ac:dyDescent="0.35">
      <c r="A1" s="99" t="s">
        <v>58</v>
      </c>
    </row>
    <row r="2" spans="1:7" x14ac:dyDescent="0.25">
      <c r="A2" t="s">
        <v>22</v>
      </c>
    </row>
    <row r="3" spans="1:7" s="21" customFormat="1" ht="15.75" x14ac:dyDescent="0.25">
      <c r="A3" s="140">
        <v>45884</v>
      </c>
      <c r="B3" s="140"/>
      <c r="D3" s="22"/>
      <c r="E3" s="22"/>
      <c r="F3" s="22"/>
      <c r="G3" s="22"/>
    </row>
    <row r="4" spans="1:7" s="21" customFormat="1" ht="15.75" x14ac:dyDescent="0.25">
      <c r="B4" s="24"/>
      <c r="D4" s="22"/>
      <c r="E4" s="22"/>
      <c r="F4" s="22"/>
      <c r="G4" s="22"/>
    </row>
    <row r="5" spans="1:7" s="5" customFormat="1" ht="19.5" thickBot="1" x14ac:dyDescent="0.35">
      <c r="B5" s="25"/>
      <c r="C5" s="6"/>
      <c r="D5" s="84" t="s">
        <v>1</v>
      </c>
      <c r="E5" s="102" t="s">
        <v>2</v>
      </c>
      <c r="F5" s="103" t="s">
        <v>44</v>
      </c>
      <c r="G5" s="103" t="s">
        <v>9</v>
      </c>
    </row>
    <row r="6" spans="1:7" x14ac:dyDescent="0.25">
      <c r="A6" s="16"/>
      <c r="B6" s="16" t="s">
        <v>28</v>
      </c>
      <c r="C6" s="17" t="s">
        <v>69</v>
      </c>
      <c r="D6" s="85">
        <v>1670</v>
      </c>
      <c r="E6" s="105"/>
      <c r="F6" s="105"/>
      <c r="G6" s="105"/>
    </row>
    <row r="7" spans="1:7" x14ac:dyDescent="0.25">
      <c r="A7" s="16"/>
      <c r="B7" s="16"/>
      <c r="C7" s="17"/>
      <c r="D7" s="85"/>
      <c r="E7" s="105"/>
      <c r="F7" s="105"/>
      <c r="G7" s="105"/>
    </row>
    <row r="8" spans="1:7" x14ac:dyDescent="0.25">
      <c r="A8" s="16"/>
      <c r="B8" s="16" t="s">
        <v>3</v>
      </c>
      <c r="C8" s="17" t="s">
        <v>64</v>
      </c>
      <c r="D8" s="85">
        <v>0</v>
      </c>
      <c r="E8" s="105"/>
      <c r="F8" s="105"/>
      <c r="G8" s="105"/>
    </row>
    <row r="9" spans="1:7" x14ac:dyDescent="0.25">
      <c r="A9" s="16"/>
      <c r="B9" s="16"/>
      <c r="C9" s="16"/>
      <c r="D9" s="85"/>
      <c r="E9" s="105"/>
      <c r="F9" s="105"/>
      <c r="G9" s="105"/>
    </row>
    <row r="10" spans="1:7" ht="30" x14ac:dyDescent="0.25">
      <c r="A10" s="16"/>
      <c r="B10" s="16" t="s">
        <v>0</v>
      </c>
      <c r="C10" s="17" t="s">
        <v>21</v>
      </c>
      <c r="D10" s="85">
        <v>0</v>
      </c>
      <c r="E10" s="105"/>
      <c r="F10" s="105"/>
      <c r="G10" s="105"/>
    </row>
    <row r="11" spans="1:7" x14ac:dyDescent="0.25">
      <c r="A11" s="16"/>
      <c r="B11" s="16"/>
      <c r="C11" s="17"/>
      <c r="D11" s="85"/>
      <c r="E11" s="105"/>
      <c r="F11" s="105"/>
      <c r="G11" s="105"/>
    </row>
    <row r="12" spans="1:7" ht="30" x14ac:dyDescent="0.25">
      <c r="A12" s="16"/>
      <c r="B12" s="16" t="s">
        <v>30</v>
      </c>
      <c r="C12" s="17" t="s">
        <v>21</v>
      </c>
      <c r="D12" s="86">
        <v>0</v>
      </c>
      <c r="E12" s="105"/>
      <c r="F12" s="105"/>
      <c r="G12" s="105"/>
    </row>
    <row r="13" spans="1:7" x14ac:dyDescent="0.25">
      <c r="A13" s="16"/>
      <c r="B13" s="16"/>
      <c r="C13" s="16"/>
      <c r="D13" s="85"/>
      <c r="E13" s="105"/>
      <c r="F13" s="105"/>
      <c r="G13" s="105"/>
    </row>
    <row r="14" spans="1:7" x14ac:dyDescent="0.25">
      <c r="A14" s="16"/>
      <c r="B14" s="16" t="s">
        <v>31</v>
      </c>
      <c r="C14" s="17" t="s">
        <v>69</v>
      </c>
      <c r="D14" s="85">
        <v>2478</v>
      </c>
      <c r="E14" s="105"/>
      <c r="F14" s="105"/>
      <c r="G14" s="105"/>
    </row>
    <row r="15" spans="1:7" x14ac:dyDescent="0.25">
      <c r="A15" s="16"/>
      <c r="B15" s="16"/>
      <c r="C15" s="17"/>
      <c r="D15" s="86"/>
      <c r="E15" s="105"/>
      <c r="F15" s="105"/>
      <c r="G15" s="105"/>
    </row>
    <row r="16" spans="1:7" ht="30" x14ac:dyDescent="0.25">
      <c r="A16" s="16"/>
      <c r="B16" s="16" t="s">
        <v>15</v>
      </c>
      <c r="C16" s="17" t="s">
        <v>21</v>
      </c>
      <c r="D16" s="85">
        <v>0</v>
      </c>
      <c r="E16" s="105"/>
      <c r="F16" s="105"/>
      <c r="G16" s="105"/>
    </row>
    <row r="17" spans="1:7" x14ac:dyDescent="0.25">
      <c r="A17" s="16"/>
      <c r="B17" s="16"/>
      <c r="C17" s="16"/>
      <c r="D17" s="85"/>
      <c r="E17" s="105"/>
      <c r="F17" s="105"/>
      <c r="G17" s="105"/>
    </row>
    <row r="18" spans="1:7" x14ac:dyDescent="0.25">
      <c r="A18" s="16"/>
      <c r="B18" s="16" t="s">
        <v>4</v>
      </c>
      <c r="C18" s="17" t="s">
        <v>69</v>
      </c>
      <c r="D18" s="85">
        <v>1670</v>
      </c>
      <c r="E18" s="105"/>
      <c r="F18" s="105"/>
      <c r="G18" s="105"/>
    </row>
    <row r="19" spans="1:7" x14ac:dyDescent="0.25">
      <c r="A19" s="16"/>
      <c r="B19" s="16"/>
      <c r="C19" s="17"/>
      <c r="D19" s="85"/>
      <c r="E19" s="105"/>
      <c r="F19" s="105"/>
      <c r="G19" s="105"/>
    </row>
    <row r="20" spans="1:7" x14ac:dyDescent="0.25">
      <c r="A20" s="16"/>
      <c r="B20" s="16" t="s">
        <v>24</v>
      </c>
      <c r="C20" s="17"/>
      <c r="D20" s="85">
        <f>5535+1322</f>
        <v>6857</v>
      </c>
      <c r="E20" s="105"/>
      <c r="F20" s="105"/>
      <c r="G20" s="105"/>
    </row>
    <row r="21" spans="1:7" x14ac:dyDescent="0.25">
      <c r="A21" s="16"/>
      <c r="B21" s="16"/>
      <c r="C21" s="17"/>
      <c r="D21" s="85"/>
      <c r="E21" s="105"/>
      <c r="F21" s="105"/>
      <c r="G21" s="105"/>
    </row>
    <row r="22" spans="1:7" x14ac:dyDescent="0.25">
      <c r="A22" s="16"/>
      <c r="B22" s="16" t="s">
        <v>35</v>
      </c>
      <c r="C22" s="17"/>
      <c r="D22" s="85">
        <v>2928.28</v>
      </c>
      <c r="E22" s="105"/>
      <c r="F22" s="105"/>
      <c r="G22" s="105"/>
    </row>
    <row r="23" spans="1:7" x14ac:dyDescent="0.25">
      <c r="A23" s="16"/>
      <c r="B23" s="16"/>
      <c r="C23" s="17"/>
      <c r="D23" s="85"/>
      <c r="E23" s="105"/>
      <c r="F23" s="105"/>
      <c r="G23" s="105"/>
    </row>
    <row r="24" spans="1:7" ht="30" x14ac:dyDescent="0.25">
      <c r="A24" s="16"/>
      <c r="B24" s="16" t="s">
        <v>68</v>
      </c>
      <c r="C24" s="17" t="s">
        <v>61</v>
      </c>
      <c r="D24" s="85"/>
      <c r="E24" s="105">
        <v>4772.88</v>
      </c>
      <c r="F24" s="105"/>
      <c r="G24" s="105"/>
    </row>
    <row r="25" spans="1:7" ht="15.75" thickBot="1" x14ac:dyDescent="0.3">
      <c r="A25" s="16"/>
      <c r="B25" s="18"/>
      <c r="C25" s="2"/>
      <c r="D25" s="87"/>
      <c r="E25" s="107"/>
      <c r="F25" s="108"/>
      <c r="G25" s="108"/>
    </row>
    <row r="26" spans="1:7" ht="15.75" thickTop="1" x14ac:dyDescent="0.25">
      <c r="A26" s="16"/>
      <c r="B26" s="31" t="s">
        <v>13</v>
      </c>
      <c r="C26" s="28"/>
      <c r="D26" s="88"/>
      <c r="E26" s="110"/>
      <c r="F26" s="135">
        <v>7208</v>
      </c>
      <c r="G26" s="111"/>
    </row>
    <row r="27" spans="1:7" x14ac:dyDescent="0.25">
      <c r="A27" s="16"/>
      <c r="B27" s="133"/>
      <c r="C27" s="17" t="s">
        <v>60</v>
      </c>
      <c r="D27" s="92"/>
      <c r="E27" s="122"/>
      <c r="F27" s="136">
        <v>-975</v>
      </c>
      <c r="G27" s="134"/>
    </row>
    <row r="28" spans="1:7" ht="30" x14ac:dyDescent="0.25">
      <c r="A28" s="16"/>
      <c r="B28" s="17" t="s">
        <v>5</v>
      </c>
      <c r="C28" s="17" t="s">
        <v>62</v>
      </c>
      <c r="D28" s="85"/>
      <c r="E28" s="105"/>
      <c r="F28" s="113">
        <v>2368</v>
      </c>
      <c r="G28" s="113"/>
    </row>
    <row r="29" spans="1:7" ht="15.75" thickBot="1" x14ac:dyDescent="0.3">
      <c r="A29" s="16"/>
      <c r="B29" s="33"/>
      <c r="C29" s="19"/>
      <c r="D29" s="87"/>
      <c r="E29" s="107"/>
      <c r="F29" s="108"/>
      <c r="G29" s="108"/>
    </row>
    <row r="30" spans="1:7" ht="15.75" thickTop="1" x14ac:dyDescent="0.25">
      <c r="A30" s="16"/>
      <c r="B30" s="16" t="s">
        <v>9</v>
      </c>
      <c r="C30" s="45" t="s">
        <v>36</v>
      </c>
      <c r="D30" s="85"/>
      <c r="E30" s="105"/>
      <c r="F30" s="116"/>
      <c r="G30" s="116"/>
    </row>
    <row r="31" spans="1:7" ht="30" x14ac:dyDescent="0.25">
      <c r="A31" s="16"/>
      <c r="B31" s="16"/>
      <c r="C31" s="44" t="s">
        <v>65</v>
      </c>
      <c r="D31" s="85"/>
      <c r="E31" s="105"/>
      <c r="F31" s="116"/>
      <c r="G31" s="118">
        <v>20757</v>
      </c>
    </row>
    <row r="32" spans="1:7" x14ac:dyDescent="0.25">
      <c r="A32" s="16"/>
      <c r="B32" s="16"/>
      <c r="C32" s="38" t="s">
        <v>18</v>
      </c>
      <c r="D32" s="85"/>
      <c r="E32" s="105"/>
      <c r="F32" s="105"/>
      <c r="G32" s="105">
        <v>7375</v>
      </c>
    </row>
    <row r="33" spans="1:8" ht="15.75" thickBot="1" x14ac:dyDescent="0.3">
      <c r="A33" s="16"/>
      <c r="B33" s="27"/>
      <c r="C33" s="27"/>
      <c r="D33" s="89"/>
      <c r="E33" s="119"/>
      <c r="F33" s="119"/>
      <c r="G33" s="119"/>
    </row>
    <row r="34" spans="1:8" ht="15.75" thickTop="1" x14ac:dyDescent="0.25">
      <c r="C34" s="8" t="s">
        <v>43</v>
      </c>
      <c r="D34" s="92">
        <f>SUM(D6:D25)</f>
        <v>15603.28</v>
      </c>
      <c r="E34" s="122">
        <f>SUM(E6:E33)</f>
        <v>4772.88</v>
      </c>
      <c r="F34" s="122">
        <f>SUM(F6:F33)</f>
        <v>8601</v>
      </c>
      <c r="G34" s="122">
        <f>SUM(G6:G33)</f>
        <v>28132</v>
      </c>
      <c r="H34" s="1">
        <f>SUM(D34:G34)</f>
        <v>57109.16</v>
      </c>
    </row>
    <row r="35" spans="1:8" x14ac:dyDescent="0.25">
      <c r="C35" s="29" t="s">
        <v>53</v>
      </c>
      <c r="D35" s="93">
        <v>1483.14</v>
      </c>
      <c r="E35" s="124" t="s">
        <v>66</v>
      </c>
      <c r="F35" s="124" t="s">
        <v>66</v>
      </c>
      <c r="G35" s="124">
        <v>1483.14</v>
      </c>
      <c r="H35" s="1">
        <f>SUM(D35:G35)</f>
        <v>2966.28</v>
      </c>
    </row>
    <row r="36" spans="1:8" ht="18.75" x14ac:dyDescent="0.3">
      <c r="C36" s="100" t="s">
        <v>11</v>
      </c>
      <c r="D36" s="138">
        <f>D34+D35</f>
        <v>17086.420000000002</v>
      </c>
      <c r="E36" s="139">
        <f>E34</f>
        <v>4772.88</v>
      </c>
      <c r="F36" s="139">
        <f>F34</f>
        <v>8601</v>
      </c>
      <c r="G36" s="139">
        <f t="shared" ref="G36" si="0">G34+G35</f>
        <v>29615.14</v>
      </c>
      <c r="H36" s="1">
        <f>SUM(D36:G36)</f>
        <v>60075.44</v>
      </c>
    </row>
    <row r="37" spans="1:8" x14ac:dyDescent="0.25">
      <c r="C37" s="8"/>
      <c r="E37" s="122"/>
      <c r="F37" s="122"/>
      <c r="G37" s="122"/>
    </row>
    <row r="38" spans="1:8" x14ac:dyDescent="0.25">
      <c r="C38" s="94" t="s">
        <v>56</v>
      </c>
      <c r="D38" s="95">
        <f>(D36-C43)*1.15</f>
        <v>8149.3830000000016</v>
      </c>
      <c r="E38" s="128">
        <v>2628.96</v>
      </c>
      <c r="F38" s="128">
        <f>(F36-C46)*1.15</f>
        <v>4428.6499999999996</v>
      </c>
      <c r="G38" s="128">
        <f>G36*1.15</f>
        <v>34057.411</v>
      </c>
    </row>
    <row r="39" spans="1:8" x14ac:dyDescent="0.25">
      <c r="C39" s="8"/>
      <c r="D39" s="20" t="s">
        <v>54</v>
      </c>
      <c r="E39" s="130" t="s">
        <v>67</v>
      </c>
      <c r="F39" s="130" t="s">
        <v>54</v>
      </c>
      <c r="G39" s="130" t="s">
        <v>54</v>
      </c>
    </row>
    <row r="40" spans="1:8" x14ac:dyDescent="0.25">
      <c r="B40" s="9"/>
      <c r="C40" s="8"/>
      <c r="D40" s="71"/>
    </row>
    <row r="41" spans="1:8" x14ac:dyDescent="0.25">
      <c r="B41" s="9" t="s">
        <v>6</v>
      </c>
      <c r="F41" s="4"/>
      <c r="G41" s="95"/>
    </row>
    <row r="42" spans="1:8" x14ac:dyDescent="0.25">
      <c r="B42" s="10" t="s">
        <v>9</v>
      </c>
      <c r="C42" s="11" t="s">
        <v>10</v>
      </c>
      <c r="E42" s="73"/>
      <c r="F42" s="4"/>
      <c r="G42" s="95"/>
    </row>
    <row r="43" spans="1:8" x14ac:dyDescent="0.25">
      <c r="B43" s="10" t="s">
        <v>7</v>
      </c>
      <c r="C43" s="11">
        <v>10000</v>
      </c>
      <c r="F43" s="4"/>
      <c r="G43" s="95"/>
    </row>
    <row r="44" spans="1:8" x14ac:dyDescent="0.25">
      <c r="B44" s="10" t="s">
        <v>8</v>
      </c>
      <c r="C44" s="11" t="s">
        <v>10</v>
      </c>
      <c r="F44" s="4"/>
      <c r="G44" s="74"/>
    </row>
    <row r="45" spans="1:8" x14ac:dyDescent="0.25">
      <c r="B45" s="10" t="s">
        <v>2</v>
      </c>
      <c r="C45" s="11" t="s">
        <v>10</v>
      </c>
    </row>
    <row r="46" spans="1:8" x14ac:dyDescent="0.25">
      <c r="B46" s="12" t="s">
        <v>23</v>
      </c>
      <c r="C46" s="13">
        <v>4750</v>
      </c>
    </row>
    <row r="47" spans="1:8" x14ac:dyDescent="0.25">
      <c r="B47" s="10" t="s">
        <v>11</v>
      </c>
      <c r="C47" s="98">
        <f>SUM(C42:C46)</f>
        <v>14750</v>
      </c>
    </row>
    <row r="48" spans="1:8" x14ac:dyDescent="0.25">
      <c r="B48" s="96"/>
      <c r="C48" s="97"/>
    </row>
    <row r="49" spans="2:3" x14ac:dyDescent="0.25">
      <c r="B49" s="14"/>
      <c r="C49" s="97"/>
    </row>
  </sheetData>
  <mergeCells count="1">
    <mergeCell ref="A3:B3"/>
  </mergeCells>
  <pageMargins left="0.7" right="0.7" top="0.75" bottom="0.75" header="0.3" footer="0.3"/>
  <pageSetup scale="5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BE25C-AEB5-4133-8FB8-E2EFF942DD31}">
  <sheetPr>
    <pageSetUpPr fitToPage="1"/>
  </sheetPr>
  <dimension ref="A1:H49"/>
  <sheetViews>
    <sheetView topLeftCell="A13" zoomScale="90" zoomScaleNormal="90" workbookViewId="0">
      <selection activeCell="F19" sqref="F19"/>
    </sheetView>
  </sheetViews>
  <sheetFormatPr defaultRowHeight="15" x14ac:dyDescent="0.25"/>
  <cols>
    <col min="1" max="1" width="3.7109375" customWidth="1"/>
    <col min="2" max="2" width="27.42578125" bestFit="1" customWidth="1"/>
    <col min="3" max="3" width="36.140625" bestFit="1" customWidth="1"/>
    <col min="4" max="7" width="19.7109375" style="1" customWidth="1"/>
    <col min="8" max="8" width="13.28515625" bestFit="1" customWidth="1"/>
  </cols>
  <sheetData>
    <row r="1" spans="1:7" ht="23.25" x14ac:dyDescent="0.35">
      <c r="A1" s="99" t="s">
        <v>58</v>
      </c>
    </row>
    <row r="2" spans="1:7" x14ac:dyDescent="0.25">
      <c r="A2" t="s">
        <v>22</v>
      </c>
    </row>
    <row r="3" spans="1:7" s="21" customFormat="1" ht="15.75" x14ac:dyDescent="0.25">
      <c r="A3" s="140">
        <v>45880</v>
      </c>
      <c r="B3" s="140"/>
      <c r="D3" s="22"/>
      <c r="E3" s="22"/>
      <c r="F3" s="22"/>
      <c r="G3" s="22"/>
    </row>
    <row r="4" spans="1:7" s="21" customFormat="1" ht="15.75" x14ac:dyDescent="0.25">
      <c r="B4" s="24"/>
      <c r="D4" s="22"/>
      <c r="E4" s="22"/>
      <c r="F4" s="22"/>
      <c r="G4" s="22"/>
    </row>
    <row r="5" spans="1:7" s="5" customFormat="1" ht="19.5" thickBot="1" x14ac:dyDescent="0.35">
      <c r="B5" s="25"/>
      <c r="C5" s="6"/>
      <c r="D5" s="84" t="s">
        <v>1</v>
      </c>
      <c r="E5" s="102" t="s">
        <v>2</v>
      </c>
      <c r="F5" s="103" t="s">
        <v>44</v>
      </c>
      <c r="G5" s="103" t="s">
        <v>9</v>
      </c>
    </row>
    <row r="6" spans="1:7" x14ac:dyDescent="0.25">
      <c r="A6" s="16"/>
      <c r="B6" s="16" t="s">
        <v>28</v>
      </c>
      <c r="C6" s="17" t="s">
        <v>69</v>
      </c>
      <c r="D6" s="85">
        <v>1670</v>
      </c>
      <c r="E6" s="105"/>
      <c r="F6" s="105"/>
      <c r="G6" s="105"/>
    </row>
    <row r="7" spans="1:7" x14ac:dyDescent="0.25">
      <c r="A7" s="16"/>
      <c r="B7" s="16"/>
      <c r="C7" s="17"/>
      <c r="D7" s="85"/>
      <c r="E7" s="105"/>
      <c r="F7" s="105"/>
      <c r="G7" s="105"/>
    </row>
    <row r="8" spans="1:7" x14ac:dyDescent="0.25">
      <c r="A8" s="16"/>
      <c r="B8" s="16" t="s">
        <v>3</v>
      </c>
      <c r="C8" s="17" t="s">
        <v>64</v>
      </c>
      <c r="D8" s="85">
        <v>0</v>
      </c>
      <c r="E8" s="105"/>
      <c r="F8" s="105"/>
      <c r="G8" s="105"/>
    </row>
    <row r="9" spans="1:7" x14ac:dyDescent="0.25">
      <c r="A9" s="16"/>
      <c r="B9" s="16"/>
      <c r="C9" s="16"/>
      <c r="D9" s="85"/>
      <c r="E9" s="105"/>
      <c r="F9" s="105"/>
      <c r="G9" s="105"/>
    </row>
    <row r="10" spans="1:7" ht="30" x14ac:dyDescent="0.25">
      <c r="A10" s="16"/>
      <c r="B10" s="16" t="s">
        <v>0</v>
      </c>
      <c r="C10" s="17" t="s">
        <v>21</v>
      </c>
      <c r="D10" s="85">
        <v>0</v>
      </c>
      <c r="E10" s="105"/>
      <c r="F10" s="105"/>
      <c r="G10" s="105"/>
    </row>
    <row r="11" spans="1:7" x14ac:dyDescent="0.25">
      <c r="A11" s="16"/>
      <c r="B11" s="16"/>
      <c r="C11" s="17"/>
      <c r="D11" s="85"/>
      <c r="E11" s="105"/>
      <c r="F11" s="105"/>
      <c r="G11" s="105"/>
    </row>
    <row r="12" spans="1:7" ht="30" x14ac:dyDescent="0.25">
      <c r="A12" s="16"/>
      <c r="B12" s="16" t="s">
        <v>30</v>
      </c>
      <c r="C12" s="17" t="s">
        <v>21</v>
      </c>
      <c r="D12" s="86">
        <v>0</v>
      </c>
      <c r="E12" s="105"/>
      <c r="F12" s="105"/>
      <c r="G12" s="105"/>
    </row>
    <row r="13" spans="1:7" x14ac:dyDescent="0.25">
      <c r="A13" s="16"/>
      <c r="B13" s="16"/>
      <c r="C13" s="16"/>
      <c r="D13" s="85"/>
      <c r="E13" s="105"/>
      <c r="F13" s="105"/>
      <c r="G13" s="105"/>
    </row>
    <row r="14" spans="1:7" x14ac:dyDescent="0.25">
      <c r="A14" s="16"/>
      <c r="B14" s="16" t="s">
        <v>31</v>
      </c>
      <c r="C14" s="17" t="s">
        <v>69</v>
      </c>
      <c r="D14" s="85">
        <v>2478</v>
      </c>
      <c r="E14" s="105"/>
      <c r="F14" s="105"/>
      <c r="G14" s="105"/>
    </row>
    <row r="15" spans="1:7" x14ac:dyDescent="0.25">
      <c r="A15" s="16"/>
      <c r="B15" s="16"/>
      <c r="C15" s="17"/>
      <c r="D15" s="86"/>
      <c r="E15" s="105"/>
      <c r="F15" s="105"/>
      <c r="G15" s="105"/>
    </row>
    <row r="16" spans="1:7" ht="30" x14ac:dyDescent="0.25">
      <c r="A16" s="16"/>
      <c r="B16" s="16" t="s">
        <v>15</v>
      </c>
      <c r="C16" s="17" t="s">
        <v>21</v>
      </c>
      <c r="D16" s="85">
        <v>0</v>
      </c>
      <c r="E16" s="105"/>
      <c r="F16" s="105"/>
      <c r="G16" s="105"/>
    </row>
    <row r="17" spans="1:7" x14ac:dyDescent="0.25">
      <c r="A17" s="16"/>
      <c r="B17" s="16"/>
      <c r="C17" s="16"/>
      <c r="D17" s="85"/>
      <c r="E17" s="105"/>
      <c r="F17" s="105"/>
      <c r="G17" s="105"/>
    </row>
    <row r="18" spans="1:7" x14ac:dyDescent="0.25">
      <c r="A18" s="16"/>
      <c r="B18" s="16" t="s">
        <v>4</v>
      </c>
      <c r="C18" s="17" t="s">
        <v>69</v>
      </c>
      <c r="D18" s="85">
        <v>1670</v>
      </c>
      <c r="E18" s="105"/>
      <c r="F18" s="105"/>
      <c r="G18" s="105"/>
    </row>
    <row r="19" spans="1:7" x14ac:dyDescent="0.25">
      <c r="A19" s="16"/>
      <c r="B19" s="16"/>
      <c r="C19" s="17"/>
      <c r="D19" s="85"/>
      <c r="E19" s="105"/>
      <c r="F19" s="105"/>
      <c r="G19" s="105"/>
    </row>
    <row r="20" spans="1:7" x14ac:dyDescent="0.25">
      <c r="A20" s="16"/>
      <c r="B20" s="16" t="s">
        <v>24</v>
      </c>
      <c r="C20" s="17"/>
      <c r="D20" s="85">
        <f>5535+1322</f>
        <v>6857</v>
      </c>
      <c r="E20" s="105"/>
      <c r="F20" s="105"/>
      <c r="G20" s="105"/>
    </row>
    <row r="21" spans="1:7" x14ac:dyDescent="0.25">
      <c r="A21" s="16"/>
      <c r="B21" s="16"/>
      <c r="C21" s="17"/>
      <c r="D21" s="85"/>
      <c r="E21" s="105"/>
      <c r="F21" s="105"/>
      <c r="G21" s="105"/>
    </row>
    <row r="22" spans="1:7" x14ac:dyDescent="0.25">
      <c r="A22" s="16"/>
      <c r="B22" s="16" t="s">
        <v>35</v>
      </c>
      <c r="C22" s="17"/>
      <c r="D22" s="85">
        <v>2928.28</v>
      </c>
      <c r="E22" s="105"/>
      <c r="F22" s="105"/>
      <c r="G22" s="105"/>
    </row>
    <row r="23" spans="1:7" x14ac:dyDescent="0.25">
      <c r="A23" s="16"/>
      <c r="B23" s="16"/>
      <c r="C23" s="17"/>
      <c r="D23" s="85"/>
      <c r="E23" s="105"/>
      <c r="F23" s="105"/>
      <c r="G23" s="105"/>
    </row>
    <row r="24" spans="1:7" ht="30" x14ac:dyDescent="0.25">
      <c r="A24" s="16"/>
      <c r="B24" s="16" t="s">
        <v>68</v>
      </c>
      <c r="C24" s="17" t="s">
        <v>61</v>
      </c>
      <c r="D24" s="85"/>
      <c r="E24" s="105">
        <v>4772.88</v>
      </c>
      <c r="F24" s="105"/>
      <c r="G24" s="105"/>
    </row>
    <row r="25" spans="1:7" ht="15.75" thickBot="1" x14ac:dyDescent="0.3">
      <c r="A25" s="16"/>
      <c r="B25" s="18"/>
      <c r="C25" s="2"/>
      <c r="D25" s="87"/>
      <c r="E25" s="107"/>
      <c r="F25" s="108"/>
      <c r="G25" s="108"/>
    </row>
    <row r="26" spans="1:7" ht="15.75" thickTop="1" x14ac:dyDescent="0.25">
      <c r="A26" s="16"/>
      <c r="B26" s="31" t="s">
        <v>13</v>
      </c>
      <c r="C26" s="28"/>
      <c r="D26" s="88"/>
      <c r="E26" s="110"/>
      <c r="F26" s="135">
        <v>7208</v>
      </c>
      <c r="G26" s="111"/>
    </row>
    <row r="27" spans="1:7" x14ac:dyDescent="0.25">
      <c r="A27" s="16"/>
      <c r="B27" s="133"/>
      <c r="C27" s="17" t="s">
        <v>60</v>
      </c>
      <c r="D27" s="92"/>
      <c r="E27" s="122"/>
      <c r="F27" s="136">
        <v>-975</v>
      </c>
      <c r="G27" s="134"/>
    </row>
    <row r="28" spans="1:7" ht="30" x14ac:dyDescent="0.25">
      <c r="A28" s="16"/>
      <c r="B28" s="17" t="s">
        <v>5</v>
      </c>
      <c r="C28" s="17" t="s">
        <v>62</v>
      </c>
      <c r="D28" s="85"/>
      <c r="E28" s="105"/>
      <c r="F28" s="113">
        <v>2368</v>
      </c>
      <c r="G28" s="113"/>
    </row>
    <row r="29" spans="1:7" ht="15.75" thickBot="1" x14ac:dyDescent="0.3">
      <c r="A29" s="16"/>
      <c r="B29" s="33"/>
      <c r="C29" s="19"/>
      <c r="D29" s="87"/>
      <c r="E29" s="107"/>
      <c r="F29" s="108"/>
      <c r="G29" s="108"/>
    </row>
    <row r="30" spans="1:7" ht="15.75" thickTop="1" x14ac:dyDescent="0.25">
      <c r="A30" s="16"/>
      <c r="B30" s="16" t="s">
        <v>9</v>
      </c>
      <c r="C30" s="45" t="s">
        <v>36</v>
      </c>
      <c r="D30" s="85"/>
      <c r="E30" s="105"/>
      <c r="F30" s="116"/>
      <c r="G30" s="116"/>
    </row>
    <row r="31" spans="1:7" ht="30" x14ac:dyDescent="0.25">
      <c r="A31" s="16"/>
      <c r="B31" s="16"/>
      <c r="C31" s="44" t="s">
        <v>65</v>
      </c>
      <c r="D31" s="85"/>
      <c r="E31" s="105"/>
      <c r="F31" s="116"/>
      <c r="G31" s="118">
        <v>20757</v>
      </c>
    </row>
    <row r="32" spans="1:7" x14ac:dyDescent="0.25">
      <c r="A32" s="16"/>
      <c r="B32" s="16"/>
      <c r="C32" s="38" t="s">
        <v>18</v>
      </c>
      <c r="D32" s="85"/>
      <c r="E32" s="105"/>
      <c r="F32" s="105"/>
      <c r="G32" s="105">
        <v>14000</v>
      </c>
    </row>
    <row r="33" spans="1:8" ht="15.75" thickBot="1" x14ac:dyDescent="0.3">
      <c r="A33" s="16"/>
      <c r="B33" s="27"/>
      <c r="C33" s="27"/>
      <c r="D33" s="89"/>
      <c r="E33" s="119"/>
      <c r="F33" s="119"/>
      <c r="G33" s="119"/>
    </row>
    <row r="34" spans="1:8" ht="15.75" thickTop="1" x14ac:dyDescent="0.25">
      <c r="C34" s="8" t="s">
        <v>43</v>
      </c>
      <c r="D34" s="92">
        <f>SUM(D6:D25)</f>
        <v>15603.28</v>
      </c>
      <c r="E34" s="122">
        <f>SUM(E6:E33)</f>
        <v>4772.88</v>
      </c>
      <c r="F34" s="122">
        <f>SUM(F6:F33)</f>
        <v>8601</v>
      </c>
      <c r="G34" s="122">
        <f>SUM(G6:G33)</f>
        <v>34757</v>
      </c>
      <c r="H34" s="1">
        <f>SUM(D34:G34)</f>
        <v>63734.16</v>
      </c>
    </row>
    <row r="35" spans="1:8" x14ac:dyDescent="0.25">
      <c r="C35" s="29" t="s">
        <v>53</v>
      </c>
      <c r="D35" s="93">
        <v>1483.14</v>
      </c>
      <c r="E35" s="124" t="s">
        <v>66</v>
      </c>
      <c r="F35" s="124" t="s">
        <v>66</v>
      </c>
      <c r="G35" s="124">
        <v>1483.14</v>
      </c>
      <c r="H35" s="1">
        <f>SUM(D35:G35)</f>
        <v>2966.28</v>
      </c>
    </row>
    <row r="36" spans="1:8" ht="18.75" x14ac:dyDescent="0.3">
      <c r="C36" s="100" t="s">
        <v>11</v>
      </c>
      <c r="D36" s="138">
        <f>D34+D35</f>
        <v>17086.420000000002</v>
      </c>
      <c r="E36" s="139">
        <f>E34</f>
        <v>4772.88</v>
      </c>
      <c r="F36" s="139">
        <f>F34</f>
        <v>8601</v>
      </c>
      <c r="G36" s="139">
        <f t="shared" ref="G36" si="0">G34+G35</f>
        <v>36240.14</v>
      </c>
      <c r="H36" s="1">
        <f>SUM(D36:G36)</f>
        <v>66700.44</v>
      </c>
    </row>
    <row r="37" spans="1:8" x14ac:dyDescent="0.25">
      <c r="C37" s="8"/>
      <c r="E37" s="122"/>
      <c r="F37" s="122"/>
      <c r="G37" s="122"/>
    </row>
    <row r="38" spans="1:8" x14ac:dyDescent="0.25">
      <c r="C38" s="94" t="s">
        <v>56</v>
      </c>
      <c r="D38" s="95">
        <f>(D36-C43)*1.15</f>
        <v>8149.3830000000016</v>
      </c>
      <c r="E38" s="128">
        <v>2628.96</v>
      </c>
      <c r="F38" s="128">
        <f>(F36-C46)*1.15</f>
        <v>4428.6499999999996</v>
      </c>
      <c r="G38" s="128">
        <f>G36*1.15</f>
        <v>41676.160999999993</v>
      </c>
    </row>
    <row r="39" spans="1:8" x14ac:dyDescent="0.25">
      <c r="C39" s="8"/>
      <c r="D39" s="20" t="s">
        <v>54</v>
      </c>
      <c r="E39" s="130" t="s">
        <v>67</v>
      </c>
      <c r="F39" s="130" t="s">
        <v>54</v>
      </c>
      <c r="G39" s="130" t="s">
        <v>54</v>
      </c>
    </row>
    <row r="40" spans="1:8" x14ac:dyDescent="0.25">
      <c r="B40" s="9"/>
      <c r="C40" s="8"/>
      <c r="D40" s="71"/>
    </row>
    <row r="41" spans="1:8" x14ac:dyDescent="0.25">
      <c r="B41" s="9" t="s">
        <v>6</v>
      </c>
      <c r="F41" s="4"/>
      <c r="G41" s="95"/>
    </row>
    <row r="42" spans="1:8" x14ac:dyDescent="0.25">
      <c r="B42" s="10" t="s">
        <v>9</v>
      </c>
      <c r="C42" s="11" t="s">
        <v>10</v>
      </c>
      <c r="E42" s="73"/>
      <c r="F42" s="4"/>
      <c r="G42" s="95"/>
    </row>
    <row r="43" spans="1:8" x14ac:dyDescent="0.25">
      <c r="B43" s="10" t="s">
        <v>7</v>
      </c>
      <c r="C43" s="11">
        <v>10000</v>
      </c>
      <c r="F43" s="4"/>
      <c r="G43" s="95"/>
    </row>
    <row r="44" spans="1:8" x14ac:dyDescent="0.25">
      <c r="B44" s="10" t="s">
        <v>8</v>
      </c>
      <c r="C44" s="11" t="s">
        <v>10</v>
      </c>
      <c r="F44" s="4"/>
      <c r="G44" s="74"/>
    </row>
    <row r="45" spans="1:8" x14ac:dyDescent="0.25">
      <c r="B45" s="10" t="s">
        <v>2</v>
      </c>
      <c r="C45" s="11" t="s">
        <v>10</v>
      </c>
    </row>
    <row r="46" spans="1:8" x14ac:dyDescent="0.25">
      <c r="B46" s="12" t="s">
        <v>23</v>
      </c>
      <c r="C46" s="13">
        <v>4750</v>
      </c>
    </row>
    <row r="47" spans="1:8" x14ac:dyDescent="0.25">
      <c r="B47" s="10" t="s">
        <v>11</v>
      </c>
      <c r="C47" s="98">
        <f>SUM(C42:C46)</f>
        <v>14750</v>
      </c>
    </row>
    <row r="48" spans="1:8" x14ac:dyDescent="0.25">
      <c r="B48" s="96"/>
      <c r="C48" s="97"/>
    </row>
    <row r="49" spans="2:3" x14ac:dyDescent="0.25">
      <c r="B49" s="14"/>
      <c r="C49" s="97"/>
    </row>
  </sheetData>
  <mergeCells count="1">
    <mergeCell ref="A3:B3"/>
  </mergeCells>
  <pageMargins left="0.7" right="0.7" top="0.75" bottom="0.75" header="0.3" footer="0.3"/>
  <pageSetup scale="5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F797C-F02D-4CFF-A8D9-44F1E3504C5A}">
  <sheetPr>
    <pageSetUpPr fitToPage="1"/>
  </sheetPr>
  <dimension ref="A1:H49"/>
  <sheetViews>
    <sheetView topLeftCell="A15" zoomScale="90" zoomScaleNormal="90" workbookViewId="0">
      <selection activeCell="G21" sqref="G21"/>
    </sheetView>
  </sheetViews>
  <sheetFormatPr defaultRowHeight="15" x14ac:dyDescent="0.25"/>
  <cols>
    <col min="1" max="1" width="3.7109375" customWidth="1"/>
    <col min="2" max="2" width="27.42578125" bestFit="1" customWidth="1"/>
    <col min="3" max="3" width="36.140625" bestFit="1" customWidth="1"/>
    <col min="4" max="7" width="19.7109375" style="1" customWidth="1"/>
    <col min="8" max="8" width="13.28515625" bestFit="1" customWidth="1"/>
  </cols>
  <sheetData>
    <row r="1" spans="1:7" ht="23.25" x14ac:dyDescent="0.35">
      <c r="A1" s="99" t="s">
        <v>58</v>
      </c>
    </row>
    <row r="2" spans="1:7" x14ac:dyDescent="0.25">
      <c r="A2" t="s">
        <v>22</v>
      </c>
    </row>
    <row r="3" spans="1:7" s="21" customFormat="1" ht="15.75" x14ac:dyDescent="0.25">
      <c r="A3" s="140">
        <v>45877</v>
      </c>
      <c r="B3" s="140"/>
      <c r="D3" s="22"/>
      <c r="E3" s="22"/>
      <c r="F3" s="22"/>
      <c r="G3" s="22"/>
    </row>
    <row r="4" spans="1:7" s="21" customFormat="1" ht="15.75" x14ac:dyDescent="0.25">
      <c r="B4" s="24"/>
      <c r="D4" s="22"/>
      <c r="E4" s="22"/>
      <c r="F4" s="22"/>
      <c r="G4" s="22"/>
    </row>
    <row r="5" spans="1:7" s="5" customFormat="1" ht="19.5" thickBot="1" x14ac:dyDescent="0.35">
      <c r="B5" s="25"/>
      <c r="C5" s="6"/>
      <c r="D5" s="84" t="s">
        <v>1</v>
      </c>
      <c r="E5" s="102" t="s">
        <v>2</v>
      </c>
      <c r="F5" s="103" t="s">
        <v>44</v>
      </c>
      <c r="G5" s="103" t="s">
        <v>9</v>
      </c>
    </row>
    <row r="6" spans="1:7" ht="30" x14ac:dyDescent="0.25">
      <c r="A6" s="16"/>
      <c r="B6" s="16" t="s">
        <v>28</v>
      </c>
      <c r="C6" s="17" t="s">
        <v>29</v>
      </c>
      <c r="D6" s="85">
        <v>1670</v>
      </c>
      <c r="E6" s="105"/>
      <c r="F6" s="105"/>
      <c r="G6" s="105"/>
    </row>
    <row r="7" spans="1:7" x14ac:dyDescent="0.25">
      <c r="A7" s="16"/>
      <c r="B7" s="16"/>
      <c r="C7" s="17"/>
      <c r="D7" s="85"/>
      <c r="E7" s="105"/>
      <c r="F7" s="105"/>
      <c r="G7" s="105"/>
    </row>
    <row r="8" spans="1:7" x14ac:dyDescent="0.25">
      <c r="A8" s="16"/>
      <c r="B8" s="16" t="s">
        <v>3</v>
      </c>
      <c r="C8" s="17" t="s">
        <v>64</v>
      </c>
      <c r="D8" s="85">
        <v>0</v>
      </c>
      <c r="E8" s="105"/>
      <c r="F8" s="105"/>
      <c r="G8" s="105"/>
    </row>
    <row r="9" spans="1:7" x14ac:dyDescent="0.25">
      <c r="A9" s="16"/>
      <c r="B9" s="16"/>
      <c r="C9" s="16"/>
      <c r="D9" s="85"/>
      <c r="E9" s="105"/>
      <c r="F9" s="105"/>
      <c r="G9" s="105"/>
    </row>
    <row r="10" spans="1:7" ht="30" x14ac:dyDescent="0.25">
      <c r="A10" s="16"/>
      <c r="B10" s="16" t="s">
        <v>0</v>
      </c>
      <c r="C10" s="17" t="s">
        <v>21</v>
      </c>
      <c r="D10" s="85">
        <v>0</v>
      </c>
      <c r="E10" s="105"/>
      <c r="F10" s="105"/>
      <c r="G10" s="105"/>
    </row>
    <row r="11" spans="1:7" x14ac:dyDescent="0.25">
      <c r="A11" s="16"/>
      <c r="B11" s="16"/>
      <c r="C11" s="17"/>
      <c r="D11" s="85"/>
      <c r="E11" s="105"/>
      <c r="F11" s="105"/>
      <c r="G11" s="105"/>
    </row>
    <row r="12" spans="1:7" ht="30" x14ac:dyDescent="0.25">
      <c r="A12" s="16"/>
      <c r="B12" s="16" t="s">
        <v>30</v>
      </c>
      <c r="C12" s="17" t="s">
        <v>21</v>
      </c>
      <c r="D12" s="137">
        <v>1670</v>
      </c>
      <c r="E12" s="105"/>
      <c r="F12" s="105"/>
      <c r="G12" s="105"/>
    </row>
    <row r="13" spans="1:7" x14ac:dyDescent="0.25">
      <c r="A13" s="16"/>
      <c r="B13" s="16"/>
      <c r="C13" s="16"/>
      <c r="D13" s="85"/>
      <c r="E13" s="105"/>
      <c r="F13" s="105"/>
      <c r="G13" s="105"/>
    </row>
    <row r="14" spans="1:7" ht="30" x14ac:dyDescent="0.25">
      <c r="A14" s="16"/>
      <c r="B14" s="16" t="s">
        <v>31</v>
      </c>
      <c r="C14" s="17" t="s">
        <v>63</v>
      </c>
      <c r="D14" s="85">
        <v>2571</v>
      </c>
      <c r="E14" s="105"/>
      <c r="F14" s="105"/>
      <c r="G14" s="105"/>
    </row>
    <row r="15" spans="1:7" x14ac:dyDescent="0.25">
      <c r="A15" s="16"/>
      <c r="B15" s="16"/>
      <c r="C15" s="17"/>
      <c r="D15" s="86"/>
      <c r="E15" s="105"/>
      <c r="F15" s="105"/>
      <c r="G15" s="105"/>
    </row>
    <row r="16" spans="1:7" ht="30" x14ac:dyDescent="0.25">
      <c r="A16" s="16"/>
      <c r="B16" s="16" t="s">
        <v>15</v>
      </c>
      <c r="C16" s="17" t="s">
        <v>21</v>
      </c>
      <c r="D16" s="85">
        <v>0</v>
      </c>
      <c r="E16" s="105"/>
      <c r="F16" s="105"/>
      <c r="G16" s="105"/>
    </row>
    <row r="17" spans="1:7" x14ac:dyDescent="0.25">
      <c r="A17" s="16"/>
      <c r="B17" s="16"/>
      <c r="C17" s="16"/>
      <c r="D17" s="85"/>
      <c r="E17" s="105"/>
      <c r="F17" s="105"/>
      <c r="G17" s="105"/>
    </row>
    <row r="18" spans="1:7" ht="30" x14ac:dyDescent="0.25">
      <c r="A18" s="16"/>
      <c r="B18" s="16" t="s">
        <v>4</v>
      </c>
      <c r="C18" s="17" t="s">
        <v>29</v>
      </c>
      <c r="D18" s="85">
        <v>1670</v>
      </c>
      <c r="E18" s="105"/>
      <c r="F18" s="105"/>
      <c r="G18" s="105"/>
    </row>
    <row r="19" spans="1:7" x14ac:dyDescent="0.25">
      <c r="A19" s="16"/>
      <c r="B19" s="16"/>
      <c r="C19" s="17"/>
      <c r="D19" s="85"/>
      <c r="E19" s="105"/>
      <c r="F19" s="105"/>
      <c r="G19" s="105"/>
    </row>
    <row r="20" spans="1:7" x14ac:dyDescent="0.25">
      <c r="A20" s="16"/>
      <c r="B20" s="16" t="s">
        <v>24</v>
      </c>
      <c r="C20" s="17"/>
      <c r="D20" s="85">
        <f>5535+1636</f>
        <v>7171</v>
      </c>
      <c r="E20" s="105"/>
      <c r="F20" s="105"/>
      <c r="G20" s="105"/>
    </row>
    <row r="21" spans="1:7" x14ac:dyDescent="0.25">
      <c r="A21" s="16"/>
      <c r="B21" s="16"/>
      <c r="C21" s="17"/>
      <c r="D21" s="85"/>
      <c r="E21" s="105"/>
      <c r="F21" s="105"/>
      <c r="G21" s="105"/>
    </row>
    <row r="22" spans="1:7" x14ac:dyDescent="0.25">
      <c r="A22" s="16"/>
      <c r="B22" s="16" t="s">
        <v>35</v>
      </c>
      <c r="C22" s="17"/>
      <c r="D22" s="85">
        <v>2991.1</v>
      </c>
      <c r="E22" s="105"/>
      <c r="F22" s="105"/>
      <c r="G22" s="105"/>
    </row>
    <row r="23" spans="1:7" x14ac:dyDescent="0.25">
      <c r="A23" s="16"/>
      <c r="B23" s="16"/>
      <c r="C23" s="17"/>
      <c r="D23" s="85"/>
      <c r="E23" s="105"/>
      <c r="F23" s="105"/>
      <c r="G23" s="105"/>
    </row>
    <row r="24" spans="1:7" ht="30" x14ac:dyDescent="0.25">
      <c r="A24" s="16"/>
      <c r="B24" s="16" t="s">
        <v>2</v>
      </c>
      <c r="C24" s="17" t="s">
        <v>61</v>
      </c>
      <c r="D24" s="85"/>
      <c r="E24" s="105">
        <v>5694.72</v>
      </c>
      <c r="F24" s="105"/>
      <c r="G24" s="105"/>
    </row>
    <row r="25" spans="1:7" ht="15.75" thickBot="1" x14ac:dyDescent="0.3">
      <c r="A25" s="16"/>
      <c r="B25" s="18"/>
      <c r="C25" s="2"/>
      <c r="D25" s="87"/>
      <c r="E25" s="107"/>
      <c r="F25" s="108"/>
      <c r="G25" s="108"/>
    </row>
    <row r="26" spans="1:7" ht="15.75" thickTop="1" x14ac:dyDescent="0.25">
      <c r="A26" s="16"/>
      <c r="B26" s="31" t="s">
        <v>13</v>
      </c>
      <c r="C26" s="28"/>
      <c r="D26" s="88"/>
      <c r="E26" s="110"/>
      <c r="F26" s="135">
        <v>7208</v>
      </c>
      <c r="G26" s="111"/>
    </row>
    <row r="27" spans="1:7" x14ac:dyDescent="0.25">
      <c r="A27" s="16"/>
      <c r="B27" s="133"/>
      <c r="C27" s="17" t="s">
        <v>60</v>
      </c>
      <c r="D27" s="92"/>
      <c r="E27" s="122"/>
      <c r="F27" s="136">
        <v>-975</v>
      </c>
      <c r="G27" s="134"/>
    </row>
    <row r="28" spans="1:7" ht="30" x14ac:dyDescent="0.25">
      <c r="A28" s="16"/>
      <c r="B28" s="17" t="s">
        <v>5</v>
      </c>
      <c r="C28" s="17" t="s">
        <v>62</v>
      </c>
      <c r="D28" s="85"/>
      <c r="E28" s="105"/>
      <c r="F28" s="113">
        <v>2368</v>
      </c>
      <c r="G28" s="113"/>
    </row>
    <row r="29" spans="1:7" ht="15.75" thickBot="1" x14ac:dyDescent="0.3">
      <c r="A29" s="16"/>
      <c r="B29" s="33"/>
      <c r="C29" s="19"/>
      <c r="D29" s="87"/>
      <c r="E29" s="107"/>
      <c r="F29" s="108"/>
      <c r="G29" s="108"/>
    </row>
    <row r="30" spans="1:7" ht="15.75" thickTop="1" x14ac:dyDescent="0.25">
      <c r="A30" s="16"/>
      <c r="B30" s="16" t="s">
        <v>9</v>
      </c>
      <c r="C30" s="45" t="s">
        <v>36</v>
      </c>
      <c r="D30" s="85"/>
      <c r="E30" s="105"/>
      <c r="F30" s="116"/>
      <c r="G30" s="116"/>
    </row>
    <row r="31" spans="1:7" ht="30" x14ac:dyDescent="0.25">
      <c r="A31" s="16"/>
      <c r="B31" s="16"/>
      <c r="C31" s="44" t="s">
        <v>65</v>
      </c>
      <c r="D31" s="85"/>
      <c r="E31" s="105"/>
      <c r="F31" s="116"/>
      <c r="G31" s="118">
        <v>20757</v>
      </c>
    </row>
    <row r="32" spans="1:7" x14ac:dyDescent="0.25">
      <c r="A32" s="16"/>
      <c r="B32" s="16"/>
      <c r="C32" s="38" t="s">
        <v>18</v>
      </c>
      <c r="D32" s="85"/>
      <c r="E32" s="105"/>
      <c r="F32" s="105"/>
      <c r="G32" s="105">
        <v>14000</v>
      </c>
    </row>
    <row r="33" spans="1:8" ht="15.75" thickBot="1" x14ac:dyDescent="0.3">
      <c r="A33" s="16"/>
      <c r="B33" s="27"/>
      <c r="C33" s="27"/>
      <c r="D33" s="89"/>
      <c r="E33" s="119"/>
      <c r="F33" s="119"/>
      <c r="G33" s="119"/>
    </row>
    <row r="34" spans="1:8" ht="15.75" thickTop="1" x14ac:dyDescent="0.25">
      <c r="C34" s="8" t="s">
        <v>43</v>
      </c>
      <c r="D34" s="92">
        <f>SUM(D6:D25)</f>
        <v>17743.099999999999</v>
      </c>
      <c r="E34" s="122">
        <f>SUM(E6:E33)</f>
        <v>5694.72</v>
      </c>
      <c r="F34" s="122">
        <f>SUM(F6:F33)</f>
        <v>8601</v>
      </c>
      <c r="G34" s="122">
        <f>SUM(G6:G33)</f>
        <v>34757</v>
      </c>
      <c r="H34" s="1">
        <f>SUM(D34:G34)</f>
        <v>66795.820000000007</v>
      </c>
    </row>
    <row r="35" spans="1:8" x14ac:dyDescent="0.25">
      <c r="C35" s="29" t="s">
        <v>53</v>
      </c>
      <c r="D35" s="93">
        <v>1538</v>
      </c>
      <c r="E35" s="124" t="s">
        <v>66</v>
      </c>
      <c r="F35" s="124" t="s">
        <v>66</v>
      </c>
      <c r="G35" s="124">
        <v>1538</v>
      </c>
      <c r="H35" s="1">
        <f>SUM(D35:G35)</f>
        <v>3076</v>
      </c>
    </row>
    <row r="36" spans="1:8" ht="18.75" x14ac:dyDescent="0.3">
      <c r="C36" s="100" t="s">
        <v>11</v>
      </c>
      <c r="D36" s="101">
        <f>D34+D35</f>
        <v>19281.099999999999</v>
      </c>
      <c r="E36" s="126">
        <f>E34</f>
        <v>5694.72</v>
      </c>
      <c r="F36" s="126">
        <f>F34</f>
        <v>8601</v>
      </c>
      <c r="G36" s="126">
        <f t="shared" ref="G36" si="0">G34+G35</f>
        <v>36295</v>
      </c>
      <c r="H36" s="1">
        <f>SUM(D36:G36)</f>
        <v>69871.820000000007</v>
      </c>
    </row>
    <row r="37" spans="1:8" x14ac:dyDescent="0.25">
      <c r="C37" s="8"/>
      <c r="E37" s="122"/>
      <c r="F37" s="122"/>
      <c r="G37" s="122"/>
    </row>
    <row r="38" spans="1:8" x14ac:dyDescent="0.25">
      <c r="C38" s="94" t="s">
        <v>56</v>
      </c>
      <c r="D38" s="95">
        <f>(D36-C43)*1.15</f>
        <v>10673.264999999998</v>
      </c>
      <c r="E38" s="128">
        <v>2628.96</v>
      </c>
      <c r="F38" s="128">
        <f>(F36-C46)*1.15</f>
        <v>4428.6499999999996</v>
      </c>
      <c r="G38" s="128">
        <f>G36*1.15</f>
        <v>41739.25</v>
      </c>
    </row>
    <row r="39" spans="1:8" x14ac:dyDescent="0.25">
      <c r="C39" s="8"/>
      <c r="D39" s="20" t="s">
        <v>54</v>
      </c>
      <c r="E39" s="130" t="s">
        <v>67</v>
      </c>
      <c r="F39" s="130" t="s">
        <v>54</v>
      </c>
      <c r="G39" s="130" t="s">
        <v>54</v>
      </c>
    </row>
    <row r="40" spans="1:8" x14ac:dyDescent="0.25">
      <c r="B40" s="9"/>
      <c r="C40" s="8"/>
      <c r="D40" s="71"/>
    </row>
    <row r="41" spans="1:8" x14ac:dyDescent="0.25">
      <c r="B41" s="9" t="s">
        <v>6</v>
      </c>
      <c r="F41" s="4"/>
      <c r="G41" s="95"/>
    </row>
    <row r="42" spans="1:8" x14ac:dyDescent="0.25">
      <c r="B42" s="10" t="s">
        <v>9</v>
      </c>
      <c r="C42" s="11" t="s">
        <v>10</v>
      </c>
      <c r="E42" s="73"/>
      <c r="F42" s="4"/>
      <c r="G42" s="95"/>
    </row>
    <row r="43" spans="1:8" x14ac:dyDescent="0.25">
      <c r="B43" s="10" t="s">
        <v>7</v>
      </c>
      <c r="C43" s="11">
        <v>10000</v>
      </c>
      <c r="F43" s="4"/>
      <c r="G43" s="95"/>
    </row>
    <row r="44" spans="1:8" x14ac:dyDescent="0.25">
      <c r="B44" s="10" t="s">
        <v>8</v>
      </c>
      <c r="C44" s="11" t="s">
        <v>10</v>
      </c>
      <c r="F44" s="4"/>
      <c r="G44" s="74"/>
    </row>
    <row r="45" spans="1:8" x14ac:dyDescent="0.25">
      <c r="B45" s="10" t="s">
        <v>2</v>
      </c>
      <c r="C45" s="11" t="s">
        <v>10</v>
      </c>
    </row>
    <row r="46" spans="1:8" x14ac:dyDescent="0.25">
      <c r="B46" s="12" t="s">
        <v>23</v>
      </c>
      <c r="C46" s="13">
        <v>4750</v>
      </c>
    </row>
    <row r="47" spans="1:8" x14ac:dyDescent="0.25">
      <c r="B47" s="10" t="s">
        <v>11</v>
      </c>
      <c r="C47" s="98">
        <f>SUM(C42:C46)</f>
        <v>14750</v>
      </c>
    </row>
    <row r="48" spans="1:8" x14ac:dyDescent="0.25">
      <c r="B48" s="96"/>
      <c r="C48" s="97"/>
    </row>
    <row r="49" spans="2:3" x14ac:dyDescent="0.25">
      <c r="B49" s="14"/>
      <c r="C49" s="97"/>
    </row>
  </sheetData>
  <mergeCells count="1">
    <mergeCell ref="A3:B3"/>
  </mergeCells>
  <pageMargins left="0.7" right="0.7" top="0.75" bottom="0.75" header="0.3" footer="0.3"/>
  <pageSetup scale="5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3869D-754D-46CF-956B-A9E205C1D6C2}">
  <sheetPr>
    <pageSetUpPr fitToPage="1"/>
  </sheetPr>
  <dimension ref="A1:I54"/>
  <sheetViews>
    <sheetView topLeftCell="A19" zoomScale="90" zoomScaleNormal="90" workbookViewId="0">
      <selection activeCell="D20" sqref="D20"/>
    </sheetView>
  </sheetViews>
  <sheetFormatPr defaultRowHeight="15" x14ac:dyDescent="0.25"/>
  <cols>
    <col min="1" max="1" width="3.7109375" customWidth="1"/>
    <col min="2" max="2" width="27.42578125" bestFit="1" customWidth="1"/>
    <col min="3" max="3" width="36.140625" bestFit="1" customWidth="1"/>
    <col min="4" max="4" width="19.28515625" style="1" bestFit="1" customWidth="1"/>
    <col min="5" max="5" width="14.5703125" style="1" bestFit="1" customWidth="1"/>
    <col min="6" max="6" width="16" style="1" bestFit="1" customWidth="1"/>
    <col min="7" max="7" width="16.7109375" style="1" bestFit="1" customWidth="1"/>
    <col min="8" max="8" width="19.42578125" bestFit="1" customWidth="1"/>
    <col min="9" max="9" width="13.28515625" bestFit="1" customWidth="1"/>
  </cols>
  <sheetData>
    <row r="1" spans="1:8" ht="23.25" x14ac:dyDescent="0.35">
      <c r="A1" s="99" t="s">
        <v>58</v>
      </c>
    </row>
    <row r="2" spans="1:8" x14ac:dyDescent="0.25">
      <c r="A2" t="s">
        <v>22</v>
      </c>
    </row>
    <row r="3" spans="1:8" s="21" customFormat="1" ht="15.75" x14ac:dyDescent="0.25">
      <c r="A3" s="140">
        <v>45848</v>
      </c>
      <c r="B3" s="140"/>
      <c r="D3" s="22"/>
      <c r="E3" s="22"/>
      <c r="F3" s="22"/>
      <c r="G3" s="22"/>
    </row>
    <row r="4" spans="1:8" s="21" customFormat="1" ht="15.75" x14ac:dyDescent="0.25">
      <c r="B4" s="24"/>
      <c r="D4" s="22"/>
      <c r="E4" s="22"/>
      <c r="F4" s="22"/>
      <c r="G4" s="22"/>
    </row>
    <row r="5" spans="1:8" s="5" customFormat="1" ht="19.5" thickBot="1" x14ac:dyDescent="0.35">
      <c r="B5" s="25"/>
      <c r="C5" s="6"/>
      <c r="D5" s="84" t="s">
        <v>1</v>
      </c>
      <c r="E5" s="102" t="s">
        <v>2</v>
      </c>
      <c r="F5" s="103" t="s">
        <v>44</v>
      </c>
      <c r="G5" s="103" t="s">
        <v>9</v>
      </c>
      <c r="H5" s="104" t="s">
        <v>45</v>
      </c>
    </row>
    <row r="6" spans="1:8" ht="30" x14ac:dyDescent="0.25">
      <c r="A6" s="16"/>
      <c r="B6" s="16" t="s">
        <v>28</v>
      </c>
      <c r="C6" s="17" t="s">
        <v>29</v>
      </c>
      <c r="D6" s="85">
        <v>1839</v>
      </c>
      <c r="E6" s="105">
        <v>499.99</v>
      </c>
      <c r="F6" s="105"/>
      <c r="G6" s="105"/>
      <c r="H6" s="106"/>
    </row>
    <row r="7" spans="1:8" x14ac:dyDescent="0.25">
      <c r="A7" s="16"/>
      <c r="B7" s="16"/>
      <c r="C7" s="17"/>
      <c r="D7" s="85"/>
      <c r="E7" s="105"/>
      <c r="F7" s="105"/>
      <c r="G7" s="105"/>
      <c r="H7" s="106"/>
    </row>
    <row r="8" spans="1:8" ht="30" x14ac:dyDescent="0.25">
      <c r="A8" s="16"/>
      <c r="B8" s="16" t="s">
        <v>3</v>
      </c>
      <c r="C8" s="17" t="s">
        <v>33</v>
      </c>
      <c r="D8" s="85">
        <v>1620.95</v>
      </c>
      <c r="E8" s="105">
        <v>429.99</v>
      </c>
      <c r="F8" s="105"/>
      <c r="G8" s="105"/>
      <c r="H8" s="106"/>
    </row>
    <row r="9" spans="1:8" x14ac:dyDescent="0.25">
      <c r="A9" s="16"/>
      <c r="B9" s="16"/>
      <c r="C9" s="16"/>
      <c r="D9" s="85"/>
      <c r="E9" s="105"/>
      <c r="F9" s="105"/>
      <c r="G9" s="105"/>
      <c r="H9" s="106"/>
    </row>
    <row r="10" spans="1:8" ht="45" x14ac:dyDescent="0.25">
      <c r="A10" s="16"/>
      <c r="B10" s="16" t="s">
        <v>0</v>
      </c>
      <c r="C10" s="17" t="s">
        <v>34</v>
      </c>
      <c r="D10" s="85">
        <v>5073</v>
      </c>
      <c r="E10" s="105">
        <v>599.99</v>
      </c>
      <c r="F10" s="105"/>
      <c r="G10" s="105"/>
      <c r="H10" s="106"/>
    </row>
    <row r="11" spans="1:8" x14ac:dyDescent="0.25">
      <c r="A11" s="16"/>
      <c r="B11" s="16"/>
      <c r="C11" s="17"/>
      <c r="D11" s="85"/>
      <c r="E11" s="105"/>
      <c r="F11" s="105"/>
      <c r="G11" s="105"/>
      <c r="H11" s="106"/>
    </row>
    <row r="12" spans="1:8" ht="30" x14ac:dyDescent="0.25">
      <c r="A12" s="16"/>
      <c r="B12" s="16" t="s">
        <v>30</v>
      </c>
      <c r="C12" s="17" t="s">
        <v>29</v>
      </c>
      <c r="D12" s="85">
        <v>1839</v>
      </c>
      <c r="E12" s="105">
        <v>499.99</v>
      </c>
      <c r="F12" s="105"/>
      <c r="G12" s="105"/>
      <c r="H12" s="106"/>
    </row>
    <row r="13" spans="1:8" x14ac:dyDescent="0.25">
      <c r="A13" s="16"/>
      <c r="B13" s="16"/>
      <c r="C13" s="16"/>
      <c r="D13" s="85"/>
      <c r="E13" s="105"/>
      <c r="F13" s="105"/>
      <c r="G13" s="105"/>
      <c r="H13" s="106"/>
    </row>
    <row r="14" spans="1:8" ht="30" x14ac:dyDescent="0.25">
      <c r="A14" s="16"/>
      <c r="B14" s="16" t="s">
        <v>31</v>
      </c>
      <c r="C14" s="17" t="s">
        <v>32</v>
      </c>
      <c r="D14" s="85">
        <v>5073</v>
      </c>
      <c r="E14" s="105">
        <v>599</v>
      </c>
      <c r="F14" s="105"/>
      <c r="G14" s="105"/>
      <c r="H14" s="106"/>
    </row>
    <row r="15" spans="1:8" x14ac:dyDescent="0.25">
      <c r="A15" s="16"/>
      <c r="B15" s="16"/>
      <c r="C15" s="17"/>
      <c r="D15" s="86"/>
      <c r="E15" s="105"/>
      <c r="F15" s="105"/>
      <c r="G15" s="105"/>
      <c r="H15" s="106"/>
    </row>
    <row r="16" spans="1:8" ht="30" x14ac:dyDescent="0.25">
      <c r="A16" s="16"/>
      <c r="B16" s="16" t="s">
        <v>15</v>
      </c>
      <c r="C16" s="17" t="s">
        <v>21</v>
      </c>
      <c r="D16" s="85">
        <v>0</v>
      </c>
      <c r="E16" s="105"/>
      <c r="F16" s="105"/>
      <c r="G16" s="105"/>
      <c r="H16" s="106"/>
    </row>
    <row r="17" spans="1:8" x14ac:dyDescent="0.25">
      <c r="A17" s="16"/>
      <c r="B17" s="16"/>
      <c r="C17" s="16"/>
      <c r="D17" s="85"/>
      <c r="E17" s="105"/>
      <c r="F17" s="105"/>
      <c r="G17" s="105"/>
      <c r="H17" s="106"/>
    </row>
    <row r="18" spans="1:8" ht="30" x14ac:dyDescent="0.25">
      <c r="A18" s="16"/>
      <c r="B18" s="16" t="s">
        <v>4</v>
      </c>
      <c r="C18" s="17" t="s">
        <v>21</v>
      </c>
      <c r="D18" s="85">
        <v>0</v>
      </c>
      <c r="E18" s="105"/>
      <c r="F18" s="105"/>
      <c r="G18" s="105"/>
      <c r="H18" s="106"/>
    </row>
    <row r="19" spans="1:8" x14ac:dyDescent="0.25">
      <c r="A19" s="16"/>
      <c r="B19" s="16"/>
      <c r="C19" s="17"/>
      <c r="D19" s="85"/>
      <c r="E19" s="105"/>
      <c r="F19" s="105"/>
      <c r="G19" s="105"/>
      <c r="H19" s="106"/>
    </row>
    <row r="20" spans="1:8" x14ac:dyDescent="0.25">
      <c r="A20" s="16"/>
      <c r="B20" s="16" t="s">
        <v>24</v>
      </c>
      <c r="C20" s="17"/>
      <c r="D20" s="85">
        <f>5535+818</f>
        <v>6353</v>
      </c>
      <c r="E20" s="105"/>
      <c r="F20" s="105"/>
      <c r="G20" s="105"/>
      <c r="H20" s="106"/>
    </row>
    <row r="21" spans="1:8" x14ac:dyDescent="0.25">
      <c r="A21" s="16"/>
      <c r="B21" s="16"/>
      <c r="C21" s="17"/>
      <c r="D21" s="85"/>
      <c r="E21" s="105"/>
      <c r="F21" s="105"/>
      <c r="G21" s="105"/>
      <c r="H21" s="106"/>
    </row>
    <row r="22" spans="1:8" x14ac:dyDescent="0.25">
      <c r="A22" s="16"/>
      <c r="B22" s="16" t="s">
        <v>35</v>
      </c>
      <c r="C22" s="17"/>
      <c r="D22" s="85">
        <v>4787.04</v>
      </c>
      <c r="E22" s="105"/>
      <c r="F22" s="105"/>
      <c r="G22" s="105"/>
      <c r="H22" s="106"/>
    </row>
    <row r="23" spans="1:8" ht="15.75" thickBot="1" x14ac:dyDescent="0.3">
      <c r="A23" s="16"/>
      <c r="B23" s="18"/>
      <c r="C23" s="2"/>
      <c r="D23" s="87"/>
      <c r="E23" s="107"/>
      <c r="F23" s="108"/>
      <c r="G23" s="108"/>
      <c r="H23" s="109"/>
    </row>
    <row r="24" spans="1:8" ht="15.75" thickTop="1" x14ac:dyDescent="0.25">
      <c r="A24" s="16"/>
      <c r="B24" s="31" t="s">
        <v>13</v>
      </c>
      <c r="C24" s="28"/>
      <c r="D24" s="88"/>
      <c r="E24" s="110"/>
      <c r="F24" s="135">
        <v>7208</v>
      </c>
      <c r="G24" s="111"/>
      <c r="H24" s="112"/>
    </row>
    <row r="25" spans="1:8" x14ac:dyDescent="0.25">
      <c r="A25" s="16"/>
      <c r="B25" s="133"/>
      <c r="C25" s="17" t="s">
        <v>60</v>
      </c>
      <c r="D25" s="92"/>
      <c r="E25" s="122"/>
      <c r="F25" s="136">
        <v>-975</v>
      </c>
      <c r="G25" s="134"/>
      <c r="H25" s="123"/>
    </row>
    <row r="26" spans="1:8" ht="30" x14ac:dyDescent="0.25">
      <c r="A26" s="16"/>
      <c r="B26" s="17" t="s">
        <v>5</v>
      </c>
      <c r="C26" s="17" t="s">
        <v>42</v>
      </c>
      <c r="D26" s="85"/>
      <c r="E26" s="105"/>
      <c r="F26" s="113">
        <v>5034</v>
      </c>
      <c r="G26" s="113"/>
      <c r="H26" s="114"/>
    </row>
    <row r="27" spans="1:8" ht="15.75" thickBot="1" x14ac:dyDescent="0.3">
      <c r="A27" s="16"/>
      <c r="B27" s="33"/>
      <c r="C27" s="19"/>
      <c r="D27" s="87"/>
      <c r="E27" s="107"/>
      <c r="F27" s="108"/>
      <c r="G27" s="108"/>
      <c r="H27" s="115"/>
    </row>
    <row r="28" spans="1:8" ht="15.75" thickTop="1" x14ac:dyDescent="0.25">
      <c r="A28" s="16"/>
      <c r="B28" s="16" t="s">
        <v>9</v>
      </c>
      <c r="C28" s="45" t="s">
        <v>36</v>
      </c>
      <c r="D28" s="85"/>
      <c r="E28" s="105"/>
      <c r="F28" s="116"/>
      <c r="G28" s="116"/>
      <c r="H28" s="117"/>
    </row>
    <row r="29" spans="1:8" ht="30" x14ac:dyDescent="0.25">
      <c r="A29" s="16"/>
      <c r="B29" s="16"/>
      <c r="C29" s="44" t="s">
        <v>37</v>
      </c>
      <c r="D29" s="85"/>
      <c r="E29" s="105"/>
      <c r="F29" s="116"/>
      <c r="G29" s="118">
        <v>20757</v>
      </c>
      <c r="H29" s="117"/>
    </row>
    <row r="30" spans="1:8" x14ac:dyDescent="0.25">
      <c r="A30" s="16"/>
      <c r="B30" s="16"/>
      <c r="C30" s="46" t="s">
        <v>38</v>
      </c>
      <c r="D30" s="85"/>
      <c r="E30" s="105"/>
      <c r="F30" s="116"/>
      <c r="G30" s="118">
        <v>1669</v>
      </c>
      <c r="H30" s="117"/>
    </row>
    <row r="31" spans="1:8" x14ac:dyDescent="0.25">
      <c r="A31" s="16"/>
      <c r="B31" s="16"/>
      <c r="C31" s="48" t="s">
        <v>39</v>
      </c>
      <c r="D31" s="85"/>
      <c r="E31" s="105"/>
      <c r="F31" s="116"/>
      <c r="G31" s="118">
        <v>2939</v>
      </c>
      <c r="H31" s="117"/>
    </row>
    <row r="32" spans="1:8" x14ac:dyDescent="0.25">
      <c r="A32" s="16"/>
      <c r="B32" s="16"/>
      <c r="C32" s="46" t="s">
        <v>40</v>
      </c>
      <c r="D32" s="85"/>
      <c r="E32" s="105"/>
      <c r="F32" s="116"/>
      <c r="G32" s="118">
        <v>3838</v>
      </c>
      <c r="H32" s="117"/>
    </row>
    <row r="33" spans="1:9" x14ac:dyDescent="0.25">
      <c r="A33" s="16"/>
      <c r="B33" s="16"/>
      <c r="C33" s="38" t="s">
        <v>18</v>
      </c>
      <c r="D33" s="85"/>
      <c r="E33" s="105"/>
      <c r="F33" s="105"/>
      <c r="G33" s="105">
        <v>14000</v>
      </c>
      <c r="H33" s="117"/>
    </row>
    <row r="34" spans="1:9" ht="15.75" thickBot="1" x14ac:dyDescent="0.3">
      <c r="A34" s="16"/>
      <c r="B34" s="27"/>
      <c r="C34" s="27"/>
      <c r="D34" s="89"/>
      <c r="E34" s="119"/>
      <c r="F34" s="119"/>
      <c r="G34" s="119"/>
      <c r="H34" s="120"/>
    </row>
    <row r="35" spans="1:9" s="16" customFormat="1" ht="30.75" thickTop="1" x14ac:dyDescent="0.25">
      <c r="B35" s="34" t="s">
        <v>25</v>
      </c>
      <c r="C35" s="34" t="s">
        <v>59</v>
      </c>
      <c r="D35" s="90"/>
      <c r="E35" s="105"/>
      <c r="F35" s="105"/>
      <c r="G35" s="105"/>
      <c r="H35" s="121">
        <v>13825.4</v>
      </c>
    </row>
    <row r="36" spans="1:9" s="16" customFormat="1" ht="30" x14ac:dyDescent="0.25">
      <c r="C36" s="132" t="s">
        <v>27</v>
      </c>
      <c r="D36" s="85"/>
      <c r="E36" s="105"/>
      <c r="F36" s="105"/>
      <c r="G36" s="105"/>
      <c r="H36" s="117"/>
    </row>
    <row r="37" spans="1:9" s="16" customFormat="1" x14ac:dyDescent="0.25">
      <c r="C37" s="38" t="s">
        <v>18</v>
      </c>
      <c r="D37" s="85"/>
      <c r="E37" s="105"/>
      <c r="F37" s="105"/>
      <c r="G37" s="105"/>
      <c r="H37" s="121">
        <v>900</v>
      </c>
    </row>
    <row r="38" spans="1:9" s="16" customFormat="1" ht="15.75" thickBot="1" x14ac:dyDescent="0.3">
      <c r="B38" s="18"/>
      <c r="C38" s="32"/>
      <c r="D38" s="91"/>
      <c r="E38" s="119"/>
      <c r="F38" s="119"/>
      <c r="G38" s="119"/>
      <c r="H38" s="120"/>
    </row>
    <row r="39" spans="1:9" ht="15.75" thickTop="1" x14ac:dyDescent="0.25">
      <c r="C39" s="8" t="s">
        <v>43</v>
      </c>
      <c r="D39" s="92">
        <f>SUM(D6:D23)</f>
        <v>26584.99</v>
      </c>
      <c r="E39" s="122">
        <f>SUM(E6:E38)</f>
        <v>2628.96</v>
      </c>
      <c r="F39" s="122">
        <f>SUM(F6:F38)</f>
        <v>11267</v>
      </c>
      <c r="G39" s="122">
        <f>SUM(G6:G38)</f>
        <v>43203</v>
      </c>
      <c r="H39" s="123">
        <f>SUM(H6:H38)</f>
        <v>14725.4</v>
      </c>
      <c r="I39" s="1">
        <f>SUM(D39:H39)</f>
        <v>98409.349999999991</v>
      </c>
    </row>
    <row r="40" spans="1:9" x14ac:dyDescent="0.25">
      <c r="C40" s="29" t="s">
        <v>53</v>
      </c>
      <c r="D40" s="93">
        <v>3725.43</v>
      </c>
      <c r="E40" s="124"/>
      <c r="F40" s="124">
        <v>827.87</v>
      </c>
      <c r="G40" s="124">
        <v>827.87</v>
      </c>
      <c r="H40" s="125">
        <v>827.87</v>
      </c>
      <c r="I40" s="1">
        <f>SUM(D40:H40)</f>
        <v>6209.04</v>
      </c>
    </row>
    <row r="41" spans="1:9" ht="18.75" x14ac:dyDescent="0.3">
      <c r="C41" s="100" t="s">
        <v>11</v>
      </c>
      <c r="D41" s="101">
        <f>D39+D40</f>
        <v>30310.420000000002</v>
      </c>
      <c r="E41" s="126">
        <f>E39+E40</f>
        <v>2628.96</v>
      </c>
      <c r="F41" s="126">
        <f t="shared" ref="F41:H41" si="0">F39+F40</f>
        <v>12094.87</v>
      </c>
      <c r="G41" s="126">
        <f t="shared" si="0"/>
        <v>44030.87</v>
      </c>
      <c r="H41" s="127">
        <f t="shared" si="0"/>
        <v>15553.27</v>
      </c>
      <c r="I41" s="1">
        <f>SUM(D41:H41)</f>
        <v>104618.39000000001</v>
      </c>
    </row>
    <row r="42" spans="1:9" x14ac:dyDescent="0.25">
      <c r="C42" s="8"/>
      <c r="E42" s="122"/>
      <c r="F42" s="122"/>
      <c r="G42" s="122"/>
      <c r="H42" s="106"/>
    </row>
    <row r="43" spans="1:9" x14ac:dyDescent="0.25">
      <c r="C43" s="94" t="s">
        <v>56</v>
      </c>
      <c r="D43" s="95">
        <f>(D41-C48)*1.15</f>
        <v>23356.983</v>
      </c>
      <c r="E43" s="128">
        <v>2628.96</v>
      </c>
      <c r="F43" s="128">
        <f>(F41-C51)*1.15</f>
        <v>8446.6005000000005</v>
      </c>
      <c r="G43" s="128">
        <f>G41*1.15</f>
        <v>50635.500500000002</v>
      </c>
      <c r="H43" s="129">
        <f>H41*1.15</f>
        <v>17886.2605</v>
      </c>
    </row>
    <row r="44" spans="1:9" x14ac:dyDescent="0.25">
      <c r="C44" s="8"/>
      <c r="D44" s="20" t="s">
        <v>54</v>
      </c>
      <c r="E44" s="130" t="s">
        <v>54</v>
      </c>
      <c r="F44" s="130" t="s">
        <v>54</v>
      </c>
      <c r="G44" s="130" t="s">
        <v>55</v>
      </c>
      <c r="H44" s="131" t="s">
        <v>54</v>
      </c>
    </row>
    <row r="45" spans="1:9" x14ac:dyDescent="0.25">
      <c r="B45" s="9"/>
      <c r="C45" s="8"/>
      <c r="D45" s="71"/>
      <c r="H45" s="50"/>
    </row>
    <row r="46" spans="1:9" x14ac:dyDescent="0.25">
      <c r="B46" s="9" t="s">
        <v>6</v>
      </c>
      <c r="F46" s="4" t="s">
        <v>38</v>
      </c>
      <c r="G46" s="95">
        <f>G30*1.15</f>
        <v>1919.35</v>
      </c>
      <c r="H46" s="53"/>
    </row>
    <row r="47" spans="1:9" x14ac:dyDescent="0.25">
      <c r="B47" s="10" t="s">
        <v>9</v>
      </c>
      <c r="C47" s="11" t="s">
        <v>10</v>
      </c>
      <c r="E47" s="73"/>
      <c r="F47" s="4" t="s">
        <v>57</v>
      </c>
      <c r="G47" s="95">
        <f>G31*1.15</f>
        <v>3379.85</v>
      </c>
      <c r="H47" s="53"/>
    </row>
    <row r="48" spans="1:9" x14ac:dyDescent="0.25">
      <c r="B48" s="10" t="s">
        <v>7</v>
      </c>
      <c r="C48" s="11">
        <v>10000</v>
      </c>
      <c r="F48" s="4" t="s">
        <v>40</v>
      </c>
      <c r="G48" s="95">
        <f>G32*1.15</f>
        <v>4413.7</v>
      </c>
      <c r="H48" s="79"/>
    </row>
    <row r="49" spans="2:8" x14ac:dyDescent="0.25">
      <c r="B49" s="10" t="s">
        <v>8</v>
      </c>
      <c r="C49" s="11" t="s">
        <v>10</v>
      </c>
      <c r="F49" s="4"/>
      <c r="G49" s="74"/>
      <c r="H49" s="80"/>
    </row>
    <row r="50" spans="2:8" x14ac:dyDescent="0.25">
      <c r="B50" s="10" t="s">
        <v>2</v>
      </c>
      <c r="C50" s="11" t="s">
        <v>10</v>
      </c>
      <c r="H50" s="53"/>
    </row>
    <row r="51" spans="2:8" x14ac:dyDescent="0.25">
      <c r="B51" s="12" t="s">
        <v>23</v>
      </c>
      <c r="C51" s="13">
        <v>4750</v>
      </c>
    </row>
    <row r="52" spans="2:8" x14ac:dyDescent="0.25">
      <c r="B52" s="10" t="s">
        <v>11</v>
      </c>
      <c r="C52" s="98">
        <f>SUM(C47:C51)</f>
        <v>14750</v>
      </c>
    </row>
    <row r="53" spans="2:8" x14ac:dyDescent="0.25">
      <c r="B53" s="96"/>
      <c r="C53" s="97"/>
    </row>
    <row r="54" spans="2:8" x14ac:dyDescent="0.25">
      <c r="B54" s="14"/>
      <c r="C54" s="97"/>
    </row>
  </sheetData>
  <mergeCells count="1">
    <mergeCell ref="A3:B3"/>
  </mergeCells>
  <pageMargins left="0.7" right="0.7" top="0.75" bottom="0.75" header="0.3" footer="0.3"/>
  <pageSetup scale="5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A31DB-17AD-4D76-BA5E-5E6D6DAA9982}">
  <sheetPr>
    <pageSetUpPr fitToPage="1"/>
  </sheetPr>
  <dimension ref="A1:J61"/>
  <sheetViews>
    <sheetView topLeftCell="A28" zoomScale="90" zoomScaleNormal="90" workbookViewId="0">
      <selection activeCell="G63" sqref="G63"/>
    </sheetView>
  </sheetViews>
  <sheetFormatPr defaultRowHeight="15" x14ac:dyDescent="0.25"/>
  <cols>
    <col min="1" max="1" width="3.7109375" customWidth="1"/>
    <col min="2" max="2" width="27.42578125" bestFit="1" customWidth="1"/>
    <col min="3" max="3" width="36.140625" bestFit="1" customWidth="1"/>
    <col min="4" max="4" width="15" style="1" bestFit="1" customWidth="1"/>
    <col min="5" max="5" width="5" style="20" customWidth="1"/>
    <col min="6" max="6" width="12.140625" style="1" bestFit="1" customWidth="1"/>
    <col min="7" max="7" width="15.85546875" style="1" bestFit="1" customWidth="1"/>
    <col min="8" max="8" width="16.5703125" style="1" bestFit="1" customWidth="1"/>
    <col min="9" max="9" width="19.28515625" bestFit="1" customWidth="1"/>
    <col min="10" max="10" width="12.140625" bestFit="1" customWidth="1"/>
  </cols>
  <sheetData>
    <row r="1" spans="1:9" ht="23.25" x14ac:dyDescent="0.35">
      <c r="A1" s="3" t="s">
        <v>22</v>
      </c>
    </row>
    <row r="2" spans="1:9" ht="23.25" x14ac:dyDescent="0.35">
      <c r="A2" s="3" t="s">
        <v>14</v>
      </c>
    </row>
    <row r="3" spans="1:9" s="21" customFormat="1" ht="15.75" x14ac:dyDescent="0.25">
      <c r="A3" s="140">
        <v>45783</v>
      </c>
      <c r="B3" s="140"/>
      <c r="D3" s="22"/>
      <c r="E3" s="23"/>
      <c r="F3" s="22"/>
      <c r="G3" s="22"/>
      <c r="H3" s="22"/>
    </row>
    <row r="4" spans="1:9" s="21" customFormat="1" ht="15.75" x14ac:dyDescent="0.25">
      <c r="B4" s="24"/>
      <c r="D4" s="22"/>
      <c r="E4" s="23"/>
      <c r="F4" s="22"/>
      <c r="G4" s="22"/>
      <c r="H4" s="22"/>
    </row>
    <row r="5" spans="1:9" x14ac:dyDescent="0.25">
      <c r="B5" s="9" t="s">
        <v>6</v>
      </c>
    </row>
    <row r="6" spans="1:9" x14ac:dyDescent="0.25">
      <c r="B6" s="10" t="s">
        <v>9</v>
      </c>
      <c r="C6" s="11" t="s">
        <v>10</v>
      </c>
    </row>
    <row r="7" spans="1:9" x14ac:dyDescent="0.25">
      <c r="B7" s="10" t="s">
        <v>7</v>
      </c>
      <c r="C7" s="11">
        <v>10000</v>
      </c>
      <c r="D7" s="1">
        <f>C7*1.15</f>
        <v>11500</v>
      </c>
    </row>
    <row r="8" spans="1:9" x14ac:dyDescent="0.25">
      <c r="B8" s="10" t="s">
        <v>8</v>
      </c>
      <c r="C8" s="11" t="s">
        <v>10</v>
      </c>
    </row>
    <row r="9" spans="1:9" x14ac:dyDescent="0.25">
      <c r="B9" s="10" t="s">
        <v>2</v>
      </c>
      <c r="C9" s="11" t="s">
        <v>10</v>
      </c>
    </row>
    <row r="10" spans="1:9" x14ac:dyDescent="0.25">
      <c r="B10" s="12" t="s">
        <v>23</v>
      </c>
      <c r="C10" s="13">
        <v>4750</v>
      </c>
      <c r="D10" s="1">
        <f>4750*1.15</f>
        <v>5462.5</v>
      </c>
    </row>
    <row r="11" spans="1:9" x14ac:dyDescent="0.25">
      <c r="B11" s="14" t="s">
        <v>11</v>
      </c>
      <c r="C11" s="15">
        <f>SUM(C6:C10)</f>
        <v>14750</v>
      </c>
    </row>
    <row r="12" spans="1:9" x14ac:dyDescent="0.25">
      <c r="B12" s="36" t="s">
        <v>19</v>
      </c>
      <c r="C12" s="37">
        <v>0.15</v>
      </c>
      <c r="F12" s="75"/>
    </row>
    <row r="13" spans="1:9" x14ac:dyDescent="0.25">
      <c r="B13" s="14" t="s">
        <v>20</v>
      </c>
      <c r="C13" s="15">
        <f>C11*1.15</f>
        <v>16962.5</v>
      </c>
      <c r="F13" s="74"/>
    </row>
    <row r="14" spans="1:9" x14ac:dyDescent="0.25">
      <c r="C14" s="43"/>
      <c r="D14" s="43"/>
      <c r="E14" s="43"/>
      <c r="F14" s="43"/>
      <c r="G14" s="43"/>
      <c r="H14" s="43"/>
      <c r="I14" s="43"/>
    </row>
    <row r="15" spans="1:9" s="5" customFormat="1" ht="15.75" thickBot="1" x14ac:dyDescent="0.3">
      <c r="B15" s="25"/>
      <c r="C15" s="6"/>
      <c r="D15" s="7" t="s">
        <v>1</v>
      </c>
      <c r="E15" s="7"/>
      <c r="F15" s="35" t="s">
        <v>2</v>
      </c>
      <c r="G15" s="7" t="s">
        <v>44</v>
      </c>
      <c r="H15" s="7" t="s">
        <v>9</v>
      </c>
      <c r="I15" s="42" t="s">
        <v>45</v>
      </c>
    </row>
    <row r="16" spans="1:9" ht="30" x14ac:dyDescent="0.25">
      <c r="A16" s="16"/>
      <c r="B16" s="16" t="s">
        <v>28</v>
      </c>
      <c r="C16" s="17" t="s">
        <v>29</v>
      </c>
      <c r="D16" s="41">
        <v>1839</v>
      </c>
      <c r="E16" s="52"/>
      <c r="F16" s="41">
        <v>499.99</v>
      </c>
      <c r="G16" s="41"/>
      <c r="H16" s="41"/>
      <c r="I16" s="53"/>
    </row>
    <row r="17" spans="1:9" x14ac:dyDescent="0.25">
      <c r="A17" s="16"/>
      <c r="B17" s="16"/>
      <c r="C17" s="17"/>
      <c r="D17" s="41"/>
      <c r="E17" s="52"/>
      <c r="F17" s="41"/>
      <c r="G17" s="41"/>
      <c r="H17" s="41"/>
      <c r="I17" s="53"/>
    </row>
    <row r="18" spans="1:9" ht="30" x14ac:dyDescent="0.25">
      <c r="A18" s="16"/>
      <c r="B18" s="16" t="s">
        <v>3</v>
      </c>
      <c r="C18" s="17" t="s">
        <v>33</v>
      </c>
      <c r="D18" s="41">
        <v>1620.95</v>
      </c>
      <c r="E18" s="52"/>
      <c r="F18" s="41">
        <v>429.99</v>
      </c>
      <c r="G18" s="41"/>
      <c r="H18" s="41"/>
      <c r="I18" s="53"/>
    </row>
    <row r="19" spans="1:9" x14ac:dyDescent="0.25">
      <c r="A19" s="16"/>
      <c r="B19" s="16"/>
      <c r="C19" s="16"/>
      <c r="D19" s="41"/>
      <c r="E19" s="54"/>
      <c r="F19" s="41"/>
      <c r="G19" s="41"/>
      <c r="H19" s="41"/>
      <c r="I19" s="53"/>
    </row>
    <row r="20" spans="1:9" ht="45" x14ac:dyDescent="0.25">
      <c r="A20" s="16"/>
      <c r="B20" s="16" t="s">
        <v>0</v>
      </c>
      <c r="C20" s="17" t="s">
        <v>34</v>
      </c>
      <c r="D20" s="41">
        <v>5073</v>
      </c>
      <c r="E20" s="54"/>
      <c r="F20" s="41">
        <v>599.99</v>
      </c>
      <c r="G20" s="41"/>
      <c r="H20" s="41"/>
      <c r="I20" s="53"/>
    </row>
    <row r="21" spans="1:9" x14ac:dyDescent="0.25">
      <c r="A21" s="16"/>
      <c r="B21" s="16"/>
      <c r="C21" s="17"/>
      <c r="D21" s="41"/>
      <c r="E21" s="54"/>
      <c r="F21" s="41"/>
      <c r="G21" s="41"/>
      <c r="H21" s="41"/>
      <c r="I21" s="53"/>
    </row>
    <row r="22" spans="1:9" ht="30" x14ac:dyDescent="0.25">
      <c r="A22" s="16"/>
      <c r="B22" s="16" t="s">
        <v>30</v>
      </c>
      <c r="C22" s="17" t="s">
        <v>29</v>
      </c>
      <c r="D22" s="41">
        <v>1839</v>
      </c>
      <c r="E22" s="54"/>
      <c r="F22" s="41">
        <v>499.99</v>
      </c>
      <c r="G22" s="41"/>
      <c r="H22" s="41"/>
      <c r="I22" s="53"/>
    </row>
    <row r="23" spans="1:9" x14ac:dyDescent="0.25">
      <c r="A23" s="16"/>
      <c r="B23" s="16"/>
      <c r="C23" s="16"/>
      <c r="D23" s="41"/>
      <c r="E23" s="54"/>
      <c r="F23" s="41"/>
      <c r="G23" s="41"/>
      <c r="H23" s="41"/>
      <c r="I23" s="53"/>
    </row>
    <row r="24" spans="1:9" ht="30" x14ac:dyDescent="0.25">
      <c r="A24" s="16"/>
      <c r="B24" s="16" t="s">
        <v>31</v>
      </c>
      <c r="C24" s="17" t="s">
        <v>32</v>
      </c>
      <c r="D24" s="41">
        <v>5073</v>
      </c>
      <c r="E24" s="54"/>
      <c r="F24" s="41">
        <v>599</v>
      </c>
      <c r="G24" s="41"/>
      <c r="H24" s="41"/>
      <c r="I24" s="53"/>
    </row>
    <row r="25" spans="1:9" x14ac:dyDescent="0.25">
      <c r="A25" s="16"/>
      <c r="B25" s="16"/>
      <c r="C25" s="17"/>
      <c r="D25" s="40"/>
      <c r="E25" s="54"/>
      <c r="F25" s="41"/>
      <c r="G25" s="41"/>
      <c r="H25" s="41"/>
      <c r="I25" s="53"/>
    </row>
    <row r="26" spans="1:9" ht="30" x14ac:dyDescent="0.25">
      <c r="A26" s="16"/>
      <c r="B26" s="16" t="s">
        <v>15</v>
      </c>
      <c r="C26" s="17" t="s">
        <v>21</v>
      </c>
      <c r="D26" s="41">
        <v>0</v>
      </c>
      <c r="E26" s="52"/>
      <c r="F26" s="41"/>
      <c r="G26" s="41"/>
      <c r="H26" s="41"/>
      <c r="I26" s="53"/>
    </row>
    <row r="27" spans="1:9" x14ac:dyDescent="0.25">
      <c r="A27" s="16"/>
      <c r="B27" s="16"/>
      <c r="C27" s="16"/>
      <c r="D27" s="41"/>
      <c r="E27" s="54"/>
      <c r="F27" s="41"/>
      <c r="G27" s="41"/>
      <c r="H27" s="41"/>
      <c r="I27" s="53"/>
    </row>
    <row r="28" spans="1:9" ht="30" x14ac:dyDescent="0.25">
      <c r="A28" s="16"/>
      <c r="B28" s="16" t="s">
        <v>4</v>
      </c>
      <c r="C28" s="17" t="s">
        <v>21</v>
      </c>
      <c r="D28" s="41">
        <v>0</v>
      </c>
      <c r="E28" s="54"/>
      <c r="F28" s="41"/>
      <c r="G28" s="41"/>
      <c r="H28" s="41"/>
      <c r="I28" s="53"/>
    </row>
    <row r="29" spans="1:9" x14ac:dyDescent="0.25">
      <c r="A29" s="16"/>
      <c r="B29" s="16"/>
      <c r="C29" s="17"/>
      <c r="D29" s="41"/>
      <c r="E29" s="52"/>
      <c r="F29" s="41"/>
      <c r="G29" s="41"/>
      <c r="H29" s="41"/>
      <c r="I29" s="53"/>
    </row>
    <row r="30" spans="1:9" x14ac:dyDescent="0.25">
      <c r="A30" s="16"/>
      <c r="B30" s="16" t="s">
        <v>24</v>
      </c>
      <c r="C30" s="17"/>
      <c r="D30" s="41">
        <f>5535+818</f>
        <v>6353</v>
      </c>
      <c r="E30" s="52"/>
      <c r="F30" s="41"/>
      <c r="G30" s="41"/>
      <c r="H30" s="41"/>
      <c r="I30" s="53"/>
    </row>
    <row r="31" spans="1:9" x14ac:dyDescent="0.25">
      <c r="A31" s="16"/>
      <c r="B31" s="16"/>
      <c r="C31" s="17"/>
      <c r="D31" s="41"/>
      <c r="E31" s="52"/>
      <c r="F31" s="41"/>
      <c r="G31" s="41"/>
      <c r="H31" s="41"/>
      <c r="I31" s="53"/>
    </row>
    <row r="32" spans="1:9" x14ac:dyDescent="0.25">
      <c r="A32" s="16"/>
      <c r="B32" s="16" t="s">
        <v>35</v>
      </c>
      <c r="C32" s="17"/>
      <c r="D32" s="41">
        <v>4787.04</v>
      </c>
      <c r="E32" s="52"/>
      <c r="F32" s="41"/>
      <c r="G32" s="41"/>
      <c r="H32" s="41"/>
      <c r="I32" s="53"/>
    </row>
    <row r="33" spans="1:10" ht="15.75" thickBot="1" x14ac:dyDescent="0.3">
      <c r="A33" s="16"/>
      <c r="B33" s="18"/>
      <c r="C33" s="2"/>
      <c r="D33" s="55"/>
      <c r="E33" s="56"/>
      <c r="F33" s="55"/>
      <c r="G33" s="57"/>
      <c r="H33" s="57"/>
      <c r="I33" s="58"/>
    </row>
    <row r="34" spans="1:10" ht="15.75" thickTop="1" x14ac:dyDescent="0.25">
      <c r="A34" s="16"/>
      <c r="B34" s="31" t="s">
        <v>13</v>
      </c>
      <c r="C34" s="28"/>
      <c r="D34" s="59"/>
      <c r="E34" s="60"/>
      <c r="F34" s="59"/>
      <c r="G34" s="78">
        <v>0</v>
      </c>
      <c r="H34" s="61"/>
      <c r="I34" s="49"/>
    </row>
    <row r="35" spans="1:10" ht="30" x14ac:dyDescent="0.25">
      <c r="A35" s="16"/>
      <c r="B35" s="17" t="s">
        <v>5</v>
      </c>
      <c r="C35" s="17" t="s">
        <v>42</v>
      </c>
      <c r="D35" s="41"/>
      <c r="E35" s="54"/>
      <c r="F35" s="41"/>
      <c r="G35" s="76">
        <v>5034</v>
      </c>
      <c r="H35" s="76"/>
      <c r="I35" s="77"/>
    </row>
    <row r="36" spans="1:10" ht="15.75" thickBot="1" x14ac:dyDescent="0.3">
      <c r="A36" s="16"/>
      <c r="B36" s="33"/>
      <c r="C36" s="19"/>
      <c r="D36" s="55"/>
      <c r="E36" s="56"/>
      <c r="F36" s="55"/>
      <c r="G36" s="57"/>
      <c r="H36" s="57"/>
      <c r="I36" s="51"/>
    </row>
    <row r="37" spans="1:10" ht="15.75" thickTop="1" x14ac:dyDescent="0.25">
      <c r="A37" s="16"/>
      <c r="B37" s="16" t="s">
        <v>9</v>
      </c>
      <c r="C37" s="45" t="s">
        <v>36</v>
      </c>
      <c r="D37" s="41"/>
      <c r="E37" s="54"/>
      <c r="F37" s="41"/>
      <c r="G37" s="39"/>
      <c r="H37" s="39"/>
      <c r="I37" s="62"/>
    </row>
    <row r="38" spans="1:10" ht="30" x14ac:dyDescent="0.25">
      <c r="A38" s="16"/>
      <c r="B38" s="16"/>
      <c r="C38" s="44" t="s">
        <v>37</v>
      </c>
      <c r="D38" s="41"/>
      <c r="E38" s="54"/>
      <c r="F38" s="41"/>
      <c r="G38" s="39"/>
      <c r="H38" s="40">
        <v>20757</v>
      </c>
      <c r="I38" s="62"/>
    </row>
    <row r="39" spans="1:10" x14ac:dyDescent="0.25">
      <c r="A39" s="16"/>
      <c r="B39" s="16"/>
      <c r="C39" s="46" t="s">
        <v>38</v>
      </c>
      <c r="D39" s="41"/>
      <c r="E39" s="54"/>
      <c r="F39" s="41"/>
      <c r="G39" s="39"/>
      <c r="H39" s="40">
        <v>1669</v>
      </c>
      <c r="I39" s="62"/>
    </row>
    <row r="40" spans="1:10" x14ac:dyDescent="0.25">
      <c r="A40" s="16"/>
      <c r="B40" s="16"/>
      <c r="C40" s="48" t="s">
        <v>39</v>
      </c>
      <c r="D40" s="41"/>
      <c r="E40" s="54"/>
      <c r="F40" s="41"/>
      <c r="G40" s="39"/>
      <c r="H40" s="40">
        <v>2939</v>
      </c>
      <c r="I40" s="62"/>
    </row>
    <row r="41" spans="1:10" x14ac:dyDescent="0.25">
      <c r="A41" s="16"/>
      <c r="B41" s="16"/>
      <c r="C41" s="46" t="s">
        <v>40</v>
      </c>
      <c r="D41" s="41"/>
      <c r="E41" s="54"/>
      <c r="F41" s="41"/>
      <c r="G41" s="39"/>
      <c r="H41" s="40">
        <v>3838</v>
      </c>
      <c r="I41" s="62"/>
    </row>
    <row r="42" spans="1:10" x14ac:dyDescent="0.25">
      <c r="A42" s="16"/>
      <c r="B42" s="16"/>
      <c r="C42" s="38" t="s">
        <v>18</v>
      </c>
      <c r="D42" s="41"/>
      <c r="E42" s="54"/>
      <c r="F42" s="41"/>
      <c r="G42" s="41"/>
      <c r="H42" s="83">
        <v>0</v>
      </c>
      <c r="I42" s="62"/>
    </row>
    <row r="43" spans="1:10" ht="15.75" thickBot="1" x14ac:dyDescent="0.3">
      <c r="A43" s="16"/>
      <c r="B43" s="27"/>
      <c r="C43" s="27"/>
      <c r="D43" s="18"/>
      <c r="E43" s="63"/>
      <c r="F43" s="64"/>
      <c r="G43" s="64"/>
      <c r="H43" s="64"/>
      <c r="I43" s="65"/>
    </row>
    <row r="44" spans="1:10" s="16" customFormat="1" ht="15.75" thickTop="1" x14ac:dyDescent="0.25">
      <c r="B44" s="34" t="s">
        <v>25</v>
      </c>
      <c r="C44" s="34" t="s">
        <v>26</v>
      </c>
      <c r="E44" s="54"/>
      <c r="F44" s="41"/>
      <c r="G44" s="41"/>
      <c r="H44" s="41"/>
      <c r="I44" s="66">
        <v>13825.4</v>
      </c>
    </row>
    <row r="45" spans="1:10" s="16" customFormat="1" ht="30" x14ac:dyDescent="0.25">
      <c r="C45" s="38" t="s">
        <v>27</v>
      </c>
      <c r="D45" s="41"/>
      <c r="E45" s="54"/>
      <c r="F45" s="41"/>
      <c r="G45" s="41"/>
      <c r="H45" s="41"/>
      <c r="I45" s="62"/>
    </row>
    <row r="46" spans="1:10" s="16" customFormat="1" x14ac:dyDescent="0.25">
      <c r="C46" s="38" t="s">
        <v>18</v>
      </c>
      <c r="D46" s="41"/>
      <c r="E46" s="54"/>
      <c r="F46" s="41"/>
      <c r="G46" s="41"/>
      <c r="H46" s="41"/>
      <c r="I46" s="66">
        <v>900</v>
      </c>
    </row>
    <row r="47" spans="1:10" s="16" customFormat="1" ht="15.75" thickBot="1" x14ac:dyDescent="0.3">
      <c r="B47" s="18"/>
      <c r="C47" s="32"/>
      <c r="D47" s="64"/>
      <c r="E47" s="63"/>
      <c r="F47" s="64"/>
      <c r="G47" s="64"/>
      <c r="H47" s="64"/>
      <c r="I47" s="65"/>
    </row>
    <row r="48" spans="1:10" ht="15.75" thickTop="1" x14ac:dyDescent="0.25">
      <c r="C48" s="8" t="s">
        <v>43</v>
      </c>
      <c r="D48" s="1">
        <f>SUM(D16:D33)</f>
        <v>26584.99</v>
      </c>
      <c r="E48" s="67"/>
      <c r="F48" s="1">
        <f>SUM(F16:F47)</f>
        <v>2628.96</v>
      </c>
      <c r="G48" s="1">
        <f>SUM(G16:G47)</f>
        <v>5034</v>
      </c>
      <c r="H48" s="1">
        <f>SUM(H16:H47)</f>
        <v>29203</v>
      </c>
      <c r="I48" s="50">
        <f>SUM(I16:I47)</f>
        <v>14725.4</v>
      </c>
      <c r="J48" s="1">
        <f>SUM(D48:I48)</f>
        <v>78176.349999999991</v>
      </c>
    </row>
    <row r="49" spans="2:10" x14ac:dyDescent="0.25">
      <c r="C49" s="29" t="s">
        <v>41</v>
      </c>
      <c r="D49" s="68">
        <v>3725.43</v>
      </c>
      <c r="E49" s="69"/>
      <c r="F49" s="68"/>
      <c r="G49" s="68">
        <v>827.87</v>
      </c>
      <c r="H49" s="68">
        <v>827.87</v>
      </c>
      <c r="I49" s="70">
        <v>827.87</v>
      </c>
      <c r="J49" s="1">
        <f>SUM(D49:I49)</f>
        <v>6209.04</v>
      </c>
    </row>
    <row r="50" spans="2:10" x14ac:dyDescent="0.25">
      <c r="C50" s="8" t="s">
        <v>12</v>
      </c>
      <c r="D50" s="1">
        <f>D48+D49</f>
        <v>30310.420000000002</v>
      </c>
      <c r="E50" s="1"/>
      <c r="F50" s="1">
        <f>F48+F49</f>
        <v>2628.96</v>
      </c>
      <c r="G50" s="1">
        <f t="shared" ref="G50:I50" si="0">G48+G49</f>
        <v>5861.87</v>
      </c>
      <c r="H50" s="1">
        <f t="shared" si="0"/>
        <v>30030.87</v>
      </c>
      <c r="I50" s="50">
        <f t="shared" si="0"/>
        <v>15553.27</v>
      </c>
      <c r="J50" s="1"/>
    </row>
    <row r="51" spans="2:10" x14ac:dyDescent="0.25">
      <c r="C51" s="8"/>
      <c r="I51" s="53"/>
    </row>
    <row r="52" spans="2:10" x14ac:dyDescent="0.25">
      <c r="C52" s="8"/>
      <c r="E52" s="67"/>
      <c r="G52" s="30" t="s">
        <v>16</v>
      </c>
      <c r="H52" s="72">
        <f>SUM(D50:I50)</f>
        <v>84385.390000000014</v>
      </c>
      <c r="I52" s="79"/>
    </row>
    <row r="53" spans="2:10" x14ac:dyDescent="0.25">
      <c r="C53" s="8"/>
      <c r="E53" s="67"/>
      <c r="G53" s="4"/>
      <c r="H53" s="74">
        <f>H52-C11</f>
        <v>69635.390000000014</v>
      </c>
      <c r="I53" s="80" t="s">
        <v>17</v>
      </c>
    </row>
    <row r="54" spans="2:10" x14ac:dyDescent="0.25">
      <c r="B54" s="9" t="s">
        <v>47</v>
      </c>
      <c r="C54" s="8"/>
      <c r="D54" s="71"/>
      <c r="E54" s="67"/>
      <c r="I54" s="50"/>
    </row>
    <row r="55" spans="2:10" x14ac:dyDescent="0.25">
      <c r="B55" t="s">
        <v>46</v>
      </c>
      <c r="C55" s="81">
        <f>(D50-D7)*1.15</f>
        <v>21631.983</v>
      </c>
      <c r="D55" s="1" t="s">
        <v>48</v>
      </c>
      <c r="I55" s="53"/>
    </row>
    <row r="56" spans="2:10" x14ac:dyDescent="0.25">
      <c r="B56" s="45" t="s">
        <v>44</v>
      </c>
      <c r="C56" s="26">
        <f>(G50-D10)*1.15</f>
        <v>459.27549999999985</v>
      </c>
      <c r="D56" s="1" t="s">
        <v>48</v>
      </c>
      <c r="F56" s="73"/>
      <c r="I56" s="53"/>
    </row>
    <row r="57" spans="2:10" x14ac:dyDescent="0.25">
      <c r="B57" s="45" t="s">
        <v>49</v>
      </c>
      <c r="C57" s="26">
        <f>(H38+H42)*1.15</f>
        <v>23870.55</v>
      </c>
      <c r="D57" s="1" t="s">
        <v>48</v>
      </c>
      <c r="I57" s="53"/>
    </row>
    <row r="58" spans="2:10" x14ac:dyDescent="0.25">
      <c r="B58" s="47" t="s">
        <v>50</v>
      </c>
      <c r="C58" s="1">
        <f>H39*1.15</f>
        <v>1919.35</v>
      </c>
      <c r="D58" s="1" t="s">
        <v>48</v>
      </c>
      <c r="I58" s="53"/>
    </row>
    <row r="59" spans="2:10" x14ac:dyDescent="0.25">
      <c r="B59" s="47" t="s">
        <v>51</v>
      </c>
      <c r="C59" s="82">
        <f>H40*1.15</f>
        <v>3379.85</v>
      </c>
      <c r="D59" s="1" t="s">
        <v>48</v>
      </c>
      <c r="I59" s="53"/>
    </row>
    <row r="60" spans="2:10" x14ac:dyDescent="0.25">
      <c r="B60" s="47" t="s">
        <v>52</v>
      </c>
      <c r="C60" s="1">
        <f>H41*1.15</f>
        <v>4413.7</v>
      </c>
      <c r="D60" s="1" t="s">
        <v>48</v>
      </c>
    </row>
    <row r="61" spans="2:10" x14ac:dyDescent="0.25">
      <c r="B61" t="s">
        <v>45</v>
      </c>
      <c r="C61" s="1">
        <f>I50*1.15</f>
        <v>17886.2605</v>
      </c>
      <c r="D61" s="1" t="s">
        <v>48</v>
      </c>
    </row>
  </sheetData>
  <mergeCells count="1">
    <mergeCell ref="A3:B3"/>
  </mergeCells>
  <pageMargins left="0.7" right="0.7" top="0.75" bottom="0.75" header="0.3" footer="0.3"/>
  <pageSetup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9.4.2025</vt:lpstr>
      <vt:lpstr>8.15.2025</vt:lpstr>
      <vt:lpstr>8.11.2025</vt:lpstr>
      <vt:lpstr>8.8.2025</vt:lpstr>
      <vt:lpstr>5.6.2025 (2)</vt:lpstr>
      <vt:lpstr>5.6.2025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 Kirby</dc:creator>
  <cp:lastModifiedBy>Madisyn McClemons</cp:lastModifiedBy>
  <cp:lastPrinted>2025-09-04T13:42:10Z</cp:lastPrinted>
  <dcterms:created xsi:type="dcterms:W3CDTF">2023-07-31T14:46:47Z</dcterms:created>
  <dcterms:modified xsi:type="dcterms:W3CDTF">2025-09-04T13:44:26Z</dcterms:modified>
</cp:coreProperties>
</file>