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09 Subcontractors\Div 32 Exterior Improvements\Landscaping\"/>
    </mc:Choice>
  </mc:AlternateContent>
  <xr:revisionPtr revIDLastSave="0" documentId="13_ncr:1_{99D3DC72-D2DB-472E-98C6-6C344995C4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17.2026" sheetId="13" r:id="rId1"/>
    <sheet name="10.24.2025" sheetId="12" r:id="rId2"/>
    <sheet name="10.6.2025" sheetId="11" r:id="rId3"/>
    <sheet name="8.29.2025" sheetId="10" r:id="rId4"/>
    <sheet name="8.8.2025" sheetId="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0" i="13" l="1"/>
  <c r="C36" i="13"/>
  <c r="C33" i="13"/>
  <c r="D33" i="13" s="1"/>
  <c r="C30" i="13"/>
  <c r="D30" i="13" s="1"/>
  <c r="C27" i="13"/>
  <c r="D27" i="13" s="1"/>
  <c r="C20" i="13"/>
  <c r="D20" i="13" s="1"/>
  <c r="D15" i="13"/>
  <c r="C15" i="13"/>
  <c r="C8" i="13"/>
  <c r="D8" i="13" s="1"/>
  <c r="C20" i="12"/>
  <c r="D20" i="12" s="1"/>
  <c r="B40" i="12"/>
  <c r="C36" i="12"/>
  <c r="C33" i="12"/>
  <c r="D33" i="12" s="1"/>
  <c r="C30" i="12"/>
  <c r="D30" i="12" s="1"/>
  <c r="C27" i="12"/>
  <c r="D27" i="12" s="1"/>
  <c r="C15" i="12"/>
  <c r="D15" i="12" s="1"/>
  <c r="C8" i="12"/>
  <c r="D8" i="12" s="1"/>
  <c r="C29" i="11"/>
  <c r="D29" i="11" s="1"/>
  <c r="C50" i="11"/>
  <c r="C49" i="11"/>
  <c r="C48" i="11"/>
  <c r="C47" i="11"/>
  <c r="B42" i="11"/>
  <c r="C38" i="11"/>
  <c r="D38" i="11" s="1"/>
  <c r="C35" i="11"/>
  <c r="D35" i="11" s="1"/>
  <c r="C32" i="11"/>
  <c r="D32" i="11" s="1"/>
  <c r="C23" i="11"/>
  <c r="D23" i="11" s="1"/>
  <c r="C18" i="11"/>
  <c r="D18" i="11" s="1"/>
  <c r="C8" i="11"/>
  <c r="D8" i="11" s="1"/>
  <c r="C47" i="10"/>
  <c r="B42" i="10"/>
  <c r="C38" i="10"/>
  <c r="D38" i="10" s="1"/>
  <c r="C35" i="10"/>
  <c r="D35" i="10" s="1"/>
  <c r="C32" i="10"/>
  <c r="D32" i="10" s="1"/>
  <c r="C29" i="10"/>
  <c r="D29" i="10" s="1"/>
  <c r="C23" i="10"/>
  <c r="D23" i="10" s="1"/>
  <c r="C18" i="10"/>
  <c r="D18" i="10" s="1"/>
  <c r="C8" i="10"/>
  <c r="D8" i="10" s="1"/>
  <c r="B40" i="9"/>
  <c r="D40" i="9" s="1"/>
  <c r="D21" i="9"/>
  <c r="C36" i="9"/>
  <c r="C40" i="9" s="1"/>
  <c r="C33" i="9"/>
  <c r="D33" i="9" s="1"/>
  <c r="C30" i="9"/>
  <c r="D30" i="9" s="1"/>
  <c r="C27" i="9"/>
  <c r="D27" i="9" s="1"/>
  <c r="C21" i="9"/>
  <c r="C16" i="9"/>
  <c r="D16" i="9" s="1"/>
  <c r="C8" i="9"/>
  <c r="D8" i="9" s="1"/>
  <c r="C40" i="13" l="1"/>
  <c r="D40" i="13" s="1"/>
  <c r="D36" i="13"/>
  <c r="C40" i="12"/>
  <c r="D40" i="12" s="1"/>
  <c r="D36" i="12"/>
  <c r="C42" i="11"/>
  <c r="D42" i="11" s="1"/>
  <c r="C42" i="10"/>
  <c r="D42" i="10" s="1"/>
  <c r="D36" i="9"/>
</calcChain>
</file>

<file path=xl/sharedStrings.xml><?xml version="1.0" encoding="utf-8"?>
<sst xmlns="http://schemas.openxmlformats.org/spreadsheetml/2006/main" count="170" uniqueCount="44">
  <si>
    <t>McNeil Allowance</t>
  </si>
  <si>
    <t>variance to budget</t>
  </si>
  <si>
    <t>TOTAL</t>
  </si>
  <si>
    <t>Landscaping Proposal in Comparison to McNeil Allowances</t>
  </si>
  <si>
    <t>ITEMS TO BE DETERMINED</t>
  </si>
  <si>
    <t>Irrigation</t>
  </si>
  <si>
    <t>Retaining Walls</t>
  </si>
  <si>
    <t>Buried Drainage</t>
  </si>
  <si>
    <t>Front Stoop</t>
  </si>
  <si>
    <t>Front Yard</t>
  </si>
  <si>
    <t>Sod/Grading</t>
  </si>
  <si>
    <t>Indigenous</t>
  </si>
  <si>
    <t>McNeil Site Scope</t>
  </si>
  <si>
    <t>Schachne Residence</t>
  </si>
  <si>
    <t>Landscape Lighting</t>
  </si>
  <si>
    <t>Landscaping (plants, beds, etc.)</t>
  </si>
  <si>
    <t>Pavers</t>
  </si>
  <si>
    <t>Front Walk Medallion</t>
  </si>
  <si>
    <t>Finish grading and sod install</t>
  </si>
  <si>
    <t>Rough grading</t>
  </si>
  <si>
    <t>Backyard</t>
  </si>
  <si>
    <t>Driveway Retaining wall landscape</t>
  </si>
  <si>
    <t>East Side</t>
  </si>
  <si>
    <t>Landscape Design Fee</t>
  </si>
  <si>
    <t>Covered Patio (Quartziti Tiles)</t>
  </si>
  <si>
    <t>Driveway/Backyard</t>
  </si>
  <si>
    <t>Window Wells</t>
  </si>
  <si>
    <t>Trees Along Rear Fence Line</t>
  </si>
  <si>
    <t>Poured Foundation Window Wells Allowance</t>
  </si>
  <si>
    <t>4x4 Natural Stone Landscape Bed Edging</t>
  </si>
  <si>
    <t>ADD</t>
  </si>
  <si>
    <t>Backyard, West Corner</t>
  </si>
  <si>
    <t>Backyard, Along House</t>
  </si>
  <si>
    <t>Boulders Throughout Beds &amp; Small Backyard Wall (Glacier)</t>
  </si>
  <si>
    <t>Boulders (Kodiak)</t>
  </si>
  <si>
    <t>Backyard, West Corner Trees</t>
  </si>
  <si>
    <t>East Side, Along House</t>
  </si>
  <si>
    <t>ADD, plus fee</t>
  </si>
  <si>
    <t>Boulders - Upgrade to Kodiak</t>
  </si>
  <si>
    <t>Backyard - include full landscape bed per plans</t>
  </si>
  <si>
    <t>Add (2) trees in rear yard</t>
  </si>
  <si>
    <t>Add for landscape lighting at rear elevation and west trees bed</t>
  </si>
  <si>
    <t>Front Walk</t>
  </si>
  <si>
    <t>Back Patio Wall (small, off corner of house)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</si>
</sst>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44" fontId="0" fillId="0" borderId="0" xfId="1" applyFont="1"/>
    <xf numFmtId="14" fontId="0" fillId="0" borderId="0" xfId="0" applyNumberFormat="1" applyAlignment="1">
      <alignment horizontal="left"/>
    </xf>
    <xf numFmtId="44" fontId="0" fillId="0" borderId="1" xfId="1" applyFont="1" applyBorder="1"/>
    <xf numFmtId="44" fontId="2" fillId="2" borderId="1" xfId="1" applyFont="1" applyFill="1" applyBorder="1"/>
    <xf numFmtId="0" fontId="0" fillId="0" borderId="4" xfId="0" applyBorder="1"/>
    <xf numFmtId="0" fontId="0" fillId="0" borderId="4" xfId="0" applyBorder="1" applyAlignment="1">
      <alignment horizontal="left" indent="2"/>
    </xf>
    <xf numFmtId="0" fontId="2" fillId="2" borderId="4" xfId="0" applyFont="1" applyFill="1" applyBorder="1" applyAlignment="1">
      <alignment horizontal="left"/>
    </xf>
    <xf numFmtId="44" fontId="0" fillId="0" borderId="0" xfId="1" applyFont="1" applyBorder="1"/>
    <xf numFmtId="0" fontId="2" fillId="3" borderId="0" xfId="0" applyFont="1" applyFill="1"/>
    <xf numFmtId="44" fontId="2" fillId="3" borderId="0" xfId="1" applyFont="1" applyFill="1"/>
    <xf numFmtId="44" fontId="1" fillId="0" borderId="1" xfId="1" applyFont="1" applyFill="1" applyBorder="1"/>
    <xf numFmtId="0" fontId="0" fillId="0" borderId="0" xfId="0" applyAlignment="1">
      <alignment horizontal="left" indent="2"/>
    </xf>
    <xf numFmtId="44" fontId="0" fillId="0" borderId="0" xfId="1" applyFont="1" applyBorder="1" applyAlignment="1">
      <alignment vertical="center"/>
    </xf>
    <xf numFmtId="0" fontId="0" fillId="0" borderId="1" xfId="0" applyBorder="1"/>
    <xf numFmtId="0" fontId="0" fillId="0" borderId="0" xfId="0" applyAlignment="1">
      <alignment horizontal="center" wrapText="1"/>
    </xf>
    <xf numFmtId="0" fontId="0" fillId="0" borderId="4" xfId="0" applyBorder="1" applyAlignment="1">
      <alignment horizontal="left" wrapText="1"/>
    </xf>
    <xf numFmtId="44" fontId="1" fillId="0" borderId="1" xfId="1" applyFont="1" applyBorder="1"/>
    <xf numFmtId="0" fontId="0" fillId="0" borderId="5" xfId="0" applyBorder="1"/>
    <xf numFmtId="44" fontId="4" fillId="0" borderId="0" xfId="1" applyFont="1" applyAlignment="1">
      <alignment horizontal="center"/>
    </xf>
    <xf numFmtId="44" fontId="1" fillId="0" borderId="2" xfId="1" applyFont="1" applyBorder="1"/>
    <xf numFmtId="14" fontId="2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4" fontId="2" fillId="0" borderId="0" xfId="1" applyFont="1" applyFill="1" applyBorder="1"/>
    <xf numFmtId="44" fontId="0" fillId="0" borderId="0" xfId="1" applyFont="1" applyAlignment="1">
      <alignment horizontal="left"/>
    </xf>
    <xf numFmtId="14" fontId="5" fillId="0" borderId="5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44" fontId="0" fillId="0" borderId="5" xfId="1" applyFont="1" applyBorder="1"/>
    <xf numFmtId="44" fontId="1" fillId="0" borderId="5" xfId="1" applyFont="1" applyBorder="1"/>
    <xf numFmtId="0" fontId="2" fillId="2" borderId="6" xfId="0" applyFont="1" applyFill="1" applyBorder="1"/>
    <xf numFmtId="14" fontId="5" fillId="0" borderId="4" xfId="0" applyNumberFormat="1" applyFont="1" applyBorder="1" applyAlignment="1">
      <alignment horizontal="left"/>
    </xf>
    <xf numFmtId="44" fontId="2" fillId="2" borderId="7" xfId="1" applyFont="1" applyFill="1" applyBorder="1"/>
    <xf numFmtId="44" fontId="4" fillId="2" borderId="7" xfId="0" applyNumberFormat="1" applyFont="1" applyFill="1" applyBorder="1"/>
    <xf numFmtId="14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4" fontId="4" fillId="2" borderId="1" xfId="0" applyNumberFormat="1" applyFont="1" applyFill="1" applyBorder="1"/>
    <xf numFmtId="0" fontId="4" fillId="0" borderId="1" xfId="0" applyFont="1" applyBorder="1"/>
    <xf numFmtId="14" fontId="0" fillId="0" borderId="4" xfId="0" applyNumberFormat="1" applyBorder="1" applyAlignment="1">
      <alignment horizontal="left"/>
    </xf>
    <xf numFmtId="44" fontId="1" fillId="0" borderId="1" xfId="1" applyFont="1" applyBorder="1" applyAlignment="1">
      <alignment horizontal="center"/>
    </xf>
    <xf numFmtId="0" fontId="0" fillId="0" borderId="3" xfId="0" applyBorder="1" applyAlignment="1">
      <alignment horizontal="left" indent="2"/>
    </xf>
    <xf numFmtId="44" fontId="0" fillId="0" borderId="2" xfId="1" applyFont="1" applyBorder="1"/>
    <xf numFmtId="0" fontId="4" fillId="0" borderId="2" xfId="0" applyFont="1" applyBorder="1"/>
    <xf numFmtId="44" fontId="2" fillId="0" borderId="8" xfId="1" applyFont="1" applyBorder="1"/>
    <xf numFmtId="44" fontId="2" fillId="0" borderId="9" xfId="1" applyFont="1" applyBorder="1"/>
    <xf numFmtId="44" fontId="4" fillId="0" borderId="9" xfId="0" applyNumberFormat="1" applyFont="1" applyBorder="1"/>
    <xf numFmtId="0" fontId="2" fillId="0" borderId="8" xfId="0" applyFont="1" applyBorder="1" applyAlignment="1">
      <alignment horizontal="right" indent="2"/>
    </xf>
    <xf numFmtId="0" fontId="6" fillId="2" borderId="4" xfId="0" applyFont="1" applyFill="1" applyBorder="1" applyAlignment="1">
      <alignment horizontal="left"/>
    </xf>
    <xf numFmtId="44" fontId="6" fillId="2" borderId="1" xfId="1" applyFont="1" applyFill="1" applyBorder="1"/>
    <xf numFmtId="44" fontId="7" fillId="2" borderId="1" xfId="0" applyNumberFormat="1" applyFont="1" applyFill="1" applyBorder="1"/>
    <xf numFmtId="0" fontId="6" fillId="2" borderId="4" xfId="0" applyFont="1" applyFill="1" applyBorder="1" applyAlignment="1">
      <alignment horizontal="left" indent="2"/>
    </xf>
    <xf numFmtId="0" fontId="6" fillId="2" borderId="4" xfId="0" applyFont="1" applyFill="1" applyBorder="1"/>
    <xf numFmtId="44" fontId="1" fillId="0" borderId="0" xfId="1" applyFont="1" applyAlignment="1">
      <alignment horizontal="center"/>
    </xf>
    <xf numFmtId="0" fontId="0" fillId="0" borderId="0" xfId="0" applyAlignment="1">
      <alignment horizontal="center"/>
    </xf>
    <xf numFmtId="44" fontId="7" fillId="2" borderId="7" xfId="0" applyNumberFormat="1" applyFont="1" applyFill="1" applyBorder="1"/>
    <xf numFmtId="0" fontId="6" fillId="2" borderId="6" xfId="0" applyFont="1" applyFill="1" applyBorder="1"/>
    <xf numFmtId="44" fontId="6" fillId="2" borderId="7" xfId="1" applyFont="1" applyFill="1" applyBorder="1"/>
    <xf numFmtId="0" fontId="2" fillId="2" borderId="4" xfId="0" applyFont="1" applyFill="1" applyBorder="1"/>
    <xf numFmtId="0" fontId="2" fillId="2" borderId="4" xfId="0" applyFont="1" applyFill="1" applyBorder="1" applyAlignment="1">
      <alignment horizontal="left" indent="2"/>
    </xf>
    <xf numFmtId="44" fontId="1" fillId="0" borderId="1" xfId="1" applyFont="1" applyFill="1" applyBorder="1" applyAlignment="1">
      <alignment horizontal="center"/>
    </xf>
    <xf numFmtId="44" fontId="0" fillId="0" borderId="1" xfId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274134</xdr:colOff>
      <xdr:row>0</xdr:row>
      <xdr:rowOff>161925</xdr:rowOff>
    </xdr:from>
    <xdr:to>
      <xdr:col>3</xdr:col>
      <xdr:colOff>1238251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0E403F-95D4-4AE5-A2EF-19F4894F0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5959" y="161925"/>
          <a:ext cx="964117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274134</xdr:colOff>
      <xdr:row>0</xdr:row>
      <xdr:rowOff>161925</xdr:rowOff>
    </xdr:from>
    <xdr:to>
      <xdr:col>3</xdr:col>
      <xdr:colOff>1238251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C44801-4681-4069-B842-F29DDA54D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5959" y="161925"/>
          <a:ext cx="964117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274134</xdr:colOff>
      <xdr:row>0</xdr:row>
      <xdr:rowOff>161925</xdr:rowOff>
    </xdr:from>
    <xdr:to>
      <xdr:col>3</xdr:col>
      <xdr:colOff>1238251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1F7FCA-0151-4977-A446-B6F896A0A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5959" y="161925"/>
          <a:ext cx="964117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274134</xdr:colOff>
      <xdr:row>0</xdr:row>
      <xdr:rowOff>161925</xdr:rowOff>
    </xdr:from>
    <xdr:to>
      <xdr:col>3</xdr:col>
      <xdr:colOff>1238251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77DE6E-743D-45BE-8893-E850F260E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5959" y="161925"/>
          <a:ext cx="964117" cy="5810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274134</xdr:colOff>
      <xdr:row>0</xdr:row>
      <xdr:rowOff>161925</xdr:rowOff>
    </xdr:from>
    <xdr:to>
      <xdr:col>3</xdr:col>
      <xdr:colOff>1238251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E0F8B4-0ECA-4C76-9809-329243620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5959" y="161925"/>
          <a:ext cx="964117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DE940-2815-45E0-B1FA-63FBA49A43BD}">
  <sheetPr>
    <pageSetUpPr fitToPage="1"/>
  </sheetPr>
  <dimension ref="A1:D45"/>
  <sheetViews>
    <sheetView tabSelected="1" zoomScaleNormal="100" workbookViewId="0">
      <selection activeCell="C32" sqref="C32"/>
    </sheetView>
  </sheetViews>
  <sheetFormatPr defaultRowHeight="15" x14ac:dyDescent="0.25"/>
  <cols>
    <col min="1" max="1" width="59.28515625" customWidth="1"/>
    <col min="2" max="4" width="22.7109375" customWidth="1"/>
  </cols>
  <sheetData>
    <row r="1" spans="1:4" ht="21" x14ac:dyDescent="0.35">
      <c r="A1" s="1" t="s">
        <v>3</v>
      </c>
      <c r="B1" s="1"/>
      <c r="C1" s="1"/>
    </row>
    <row r="2" spans="1:4" x14ac:dyDescent="0.25">
      <c r="A2" t="s">
        <v>13</v>
      </c>
    </row>
    <row r="3" spans="1:4" x14ac:dyDescent="0.25">
      <c r="A3" s="3">
        <v>46039</v>
      </c>
      <c r="B3" s="3"/>
      <c r="C3" s="3"/>
    </row>
    <row r="4" spans="1:4" x14ac:dyDescent="0.25">
      <c r="A4" s="3"/>
      <c r="B4" s="3"/>
      <c r="C4" s="3"/>
    </row>
    <row r="5" spans="1:4" x14ac:dyDescent="0.25">
      <c r="A5" s="3"/>
      <c r="B5" s="25"/>
      <c r="C5" s="3"/>
    </row>
    <row r="6" spans="1:4" x14ac:dyDescent="0.25">
      <c r="B6" s="3"/>
      <c r="C6" s="3"/>
    </row>
    <row r="7" spans="1:4" ht="16.5" thickBot="1" x14ac:dyDescent="0.3">
      <c r="A7" s="26" t="s">
        <v>12</v>
      </c>
      <c r="B7" s="22" t="s">
        <v>0</v>
      </c>
      <c r="C7" s="22" t="s">
        <v>11</v>
      </c>
      <c r="D7" s="23" t="s">
        <v>1</v>
      </c>
    </row>
    <row r="8" spans="1:4" x14ac:dyDescent="0.25">
      <c r="A8" s="30" t="s">
        <v>15</v>
      </c>
      <c r="B8" s="32">
        <v>40000</v>
      </c>
      <c r="C8" s="32">
        <f>SUM(C9:C13)</f>
        <v>32180</v>
      </c>
      <c r="D8" s="33">
        <f>C8-B8</f>
        <v>-7820</v>
      </c>
    </row>
    <row r="9" spans="1:4" x14ac:dyDescent="0.25">
      <c r="A9" s="38" t="s">
        <v>9</v>
      </c>
      <c r="B9" s="34"/>
      <c r="C9" s="59">
        <v>14265</v>
      </c>
      <c r="D9" s="35"/>
    </row>
    <row r="10" spans="1:4" x14ac:dyDescent="0.25">
      <c r="A10" s="38" t="s">
        <v>32</v>
      </c>
      <c r="B10" s="34"/>
      <c r="C10" s="59">
        <v>5675</v>
      </c>
      <c r="D10" s="35"/>
    </row>
    <row r="11" spans="1:4" x14ac:dyDescent="0.25">
      <c r="A11" s="38" t="s">
        <v>21</v>
      </c>
      <c r="B11" s="34"/>
      <c r="C11" s="59">
        <v>7370</v>
      </c>
      <c r="D11" s="35"/>
    </row>
    <row r="12" spans="1:4" x14ac:dyDescent="0.25">
      <c r="A12" s="38" t="s">
        <v>36</v>
      </c>
      <c r="B12" s="34"/>
      <c r="C12" s="59">
        <v>3370</v>
      </c>
      <c r="D12" s="35"/>
    </row>
    <row r="13" spans="1:4" x14ac:dyDescent="0.25">
      <c r="A13" s="38" t="s">
        <v>23</v>
      </c>
      <c r="B13" s="34"/>
      <c r="C13" s="59">
        <v>1500</v>
      </c>
      <c r="D13" s="35"/>
    </row>
    <row r="14" spans="1:4" ht="15.75" x14ac:dyDescent="0.25">
      <c r="A14" s="31"/>
      <c r="B14" s="34"/>
      <c r="C14" s="34"/>
      <c r="D14" s="35"/>
    </row>
    <row r="15" spans="1:4" x14ac:dyDescent="0.25">
      <c r="A15" s="57" t="s">
        <v>16</v>
      </c>
      <c r="B15" s="5">
        <v>23000</v>
      </c>
      <c r="C15" s="5">
        <f>SUM(C16:C18)</f>
        <v>34755</v>
      </c>
      <c r="D15" s="36">
        <f>C15-B15</f>
        <v>11755</v>
      </c>
    </row>
    <row r="16" spans="1:4" x14ac:dyDescent="0.25">
      <c r="A16" s="17" t="s">
        <v>8</v>
      </c>
      <c r="B16" s="12"/>
      <c r="C16" s="12">
        <v>7780</v>
      </c>
      <c r="D16" s="37"/>
    </row>
    <row r="17" spans="1:4" x14ac:dyDescent="0.25">
      <c r="A17" s="6" t="s">
        <v>17</v>
      </c>
      <c r="B17" s="12"/>
      <c r="C17" s="12">
        <v>7315</v>
      </c>
      <c r="D17" s="37"/>
    </row>
    <row r="18" spans="1:4" x14ac:dyDescent="0.25">
      <c r="A18" s="6" t="s">
        <v>24</v>
      </c>
      <c r="B18" s="12"/>
      <c r="C18" s="12">
        <v>19660</v>
      </c>
      <c r="D18" s="37"/>
    </row>
    <row r="19" spans="1:4" x14ac:dyDescent="0.25">
      <c r="A19" s="6"/>
      <c r="B19" s="15"/>
      <c r="C19" s="15"/>
      <c r="D19" s="37"/>
    </row>
    <row r="20" spans="1:4" x14ac:dyDescent="0.25">
      <c r="A20" s="8" t="s">
        <v>6</v>
      </c>
      <c r="B20" s="5">
        <v>20000</v>
      </c>
      <c r="C20" s="5">
        <f>SUM(C22:C25)</f>
        <v>40945</v>
      </c>
      <c r="D20" s="36">
        <f>C20-(B20+B21)</f>
        <v>7441</v>
      </c>
    </row>
    <row r="21" spans="1:4" x14ac:dyDescent="0.25">
      <c r="A21" s="58" t="s">
        <v>28</v>
      </c>
      <c r="B21" s="5">
        <v>13504</v>
      </c>
      <c r="C21" s="5"/>
      <c r="D21" s="36"/>
    </row>
    <row r="22" spans="1:4" x14ac:dyDescent="0.25">
      <c r="A22" s="6" t="s">
        <v>26</v>
      </c>
      <c r="B22" s="4"/>
      <c r="C22" s="60">
        <v>9850</v>
      </c>
      <c r="D22" s="37"/>
    </row>
    <row r="23" spans="1:4" x14ac:dyDescent="0.25">
      <c r="A23" s="6" t="s">
        <v>25</v>
      </c>
      <c r="B23" s="4"/>
      <c r="C23" s="60">
        <v>15040</v>
      </c>
      <c r="D23" s="37"/>
    </row>
    <row r="24" spans="1:4" x14ac:dyDescent="0.25">
      <c r="A24" s="6" t="s">
        <v>42</v>
      </c>
      <c r="B24" s="4"/>
      <c r="C24" s="60">
        <v>12180</v>
      </c>
      <c r="D24" s="37"/>
    </row>
    <row r="25" spans="1:4" x14ac:dyDescent="0.25">
      <c r="A25" s="6" t="s">
        <v>43</v>
      </c>
      <c r="B25" s="4"/>
      <c r="C25" s="60">
        <v>3875</v>
      </c>
      <c r="D25" s="37"/>
    </row>
    <row r="26" spans="1:4" x14ac:dyDescent="0.25">
      <c r="A26" s="7"/>
      <c r="B26" s="4"/>
      <c r="C26" s="4"/>
      <c r="D26" s="37"/>
    </row>
    <row r="27" spans="1:4" x14ac:dyDescent="0.25">
      <c r="A27" s="8" t="s">
        <v>7</v>
      </c>
      <c r="B27" s="5">
        <v>12965</v>
      </c>
      <c r="C27" s="5">
        <f>SUM(C28)</f>
        <v>32330</v>
      </c>
      <c r="D27" s="36">
        <f>C27-B27</f>
        <v>19365</v>
      </c>
    </row>
    <row r="28" spans="1:4" x14ac:dyDescent="0.25">
      <c r="A28" s="6"/>
      <c r="B28" s="4"/>
      <c r="C28" s="12">
        <v>32330</v>
      </c>
      <c r="D28" s="37"/>
    </row>
    <row r="29" spans="1:4" x14ac:dyDescent="0.25">
      <c r="A29" s="6"/>
      <c r="B29" s="15"/>
      <c r="C29" s="15"/>
      <c r="D29" s="15"/>
    </row>
    <row r="30" spans="1:4" x14ac:dyDescent="0.25">
      <c r="A30" s="8" t="s">
        <v>14</v>
      </c>
      <c r="B30" s="5">
        <v>12250</v>
      </c>
      <c r="C30" s="5">
        <f>SUM(C31)</f>
        <v>990</v>
      </c>
      <c r="D30" s="36">
        <f>C30-B30</f>
        <v>-11260</v>
      </c>
    </row>
    <row r="31" spans="1:4" x14ac:dyDescent="0.25">
      <c r="A31" s="6"/>
      <c r="B31" s="15"/>
      <c r="C31" s="60">
        <v>990</v>
      </c>
      <c r="D31" s="15"/>
    </row>
    <row r="32" spans="1:4" x14ac:dyDescent="0.25">
      <c r="A32" s="6"/>
      <c r="B32" s="4"/>
      <c r="C32" s="18"/>
      <c r="D32" s="37"/>
    </row>
    <row r="33" spans="1:4" x14ac:dyDescent="0.25">
      <c r="A33" s="8" t="s">
        <v>5</v>
      </c>
      <c r="B33" s="5">
        <v>4250</v>
      </c>
      <c r="C33" s="5">
        <f>SUM(C34)</f>
        <v>4090</v>
      </c>
      <c r="D33" s="36">
        <f>C33-B33</f>
        <v>-160</v>
      </c>
    </row>
    <row r="34" spans="1:4" x14ac:dyDescent="0.25">
      <c r="A34" s="6"/>
      <c r="B34" s="4"/>
      <c r="C34" s="12">
        <v>4090</v>
      </c>
      <c r="D34" s="37"/>
    </row>
    <row r="35" spans="1:4" x14ac:dyDescent="0.25">
      <c r="A35" s="6"/>
      <c r="B35" s="4"/>
      <c r="C35" s="18"/>
      <c r="D35" s="37"/>
    </row>
    <row r="36" spans="1:4" x14ac:dyDescent="0.25">
      <c r="A36" s="8" t="s">
        <v>10</v>
      </c>
      <c r="B36" s="5">
        <v>10000</v>
      </c>
      <c r="C36" s="5">
        <f>SUM(C37:C38)</f>
        <v>13405</v>
      </c>
      <c r="D36" s="36">
        <f>C36-B36</f>
        <v>3405</v>
      </c>
    </row>
    <row r="37" spans="1:4" x14ac:dyDescent="0.25">
      <c r="A37" s="6" t="s">
        <v>19</v>
      </c>
      <c r="B37" s="4"/>
      <c r="C37" s="12">
        <v>2575</v>
      </c>
      <c r="D37" s="37"/>
    </row>
    <row r="38" spans="1:4" x14ac:dyDescent="0.25">
      <c r="A38" s="6" t="s">
        <v>18</v>
      </c>
      <c r="B38" s="4"/>
      <c r="C38" s="12">
        <v>10830</v>
      </c>
      <c r="D38" s="37"/>
    </row>
    <row r="39" spans="1:4" x14ac:dyDescent="0.25">
      <c r="A39" s="40"/>
      <c r="B39" s="41"/>
      <c r="C39" s="21"/>
      <c r="D39" s="42"/>
    </row>
    <row r="40" spans="1:4" x14ac:dyDescent="0.25">
      <c r="A40" s="46" t="s">
        <v>2</v>
      </c>
      <c r="B40" s="43">
        <f>B36+B33+B30+B27+B20+B21+B15+B8</f>
        <v>135969</v>
      </c>
      <c r="C40" s="44">
        <f>C36+C33+C30+C27+C20+C15+C8</f>
        <v>158695</v>
      </c>
      <c r="D40" s="45">
        <f>C40-B40</f>
        <v>22726</v>
      </c>
    </row>
    <row r="41" spans="1:4" ht="15.75" thickBot="1" x14ac:dyDescent="0.3">
      <c r="A41" s="19"/>
      <c r="B41" s="28"/>
      <c r="C41" s="28"/>
      <c r="D41" s="29"/>
    </row>
    <row r="42" spans="1:4" x14ac:dyDescent="0.25">
      <c r="A42" s="27"/>
      <c r="B42" s="24"/>
      <c r="C42" s="24"/>
    </row>
    <row r="43" spans="1:4" x14ac:dyDescent="0.25">
      <c r="A43" s="10" t="s">
        <v>4</v>
      </c>
      <c r="B43" s="10"/>
      <c r="C43" s="10"/>
      <c r="D43" s="11"/>
    </row>
    <row r="45" spans="1:4" x14ac:dyDescent="0.25">
      <c r="A45" s="13"/>
      <c r="B45" s="16"/>
      <c r="C45" s="16"/>
      <c r="D45" s="14"/>
    </row>
  </sheetData>
  <pageMargins left="0.7" right="0.7" top="0.75" bottom="0.75" header="0.3" footer="0.3"/>
  <pageSetup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4EC45-1F2B-4158-8BCC-F273A3BA3FEA}">
  <sheetPr>
    <pageSetUpPr fitToPage="1"/>
  </sheetPr>
  <dimension ref="A1:D45"/>
  <sheetViews>
    <sheetView topLeftCell="A9" zoomScaleNormal="100" workbookViewId="0">
      <selection activeCell="E28" sqref="E28"/>
    </sheetView>
  </sheetViews>
  <sheetFormatPr defaultRowHeight="15" x14ac:dyDescent="0.25"/>
  <cols>
    <col min="1" max="1" width="59.28515625" customWidth="1"/>
    <col min="2" max="4" width="22.7109375" customWidth="1"/>
  </cols>
  <sheetData>
    <row r="1" spans="1:4" ht="21" x14ac:dyDescent="0.35">
      <c r="A1" s="1" t="s">
        <v>3</v>
      </c>
      <c r="B1" s="1"/>
      <c r="C1" s="1"/>
    </row>
    <row r="2" spans="1:4" x14ac:dyDescent="0.25">
      <c r="A2" t="s">
        <v>13</v>
      </c>
    </row>
    <row r="3" spans="1:4" x14ac:dyDescent="0.25">
      <c r="A3" s="3">
        <v>45954</v>
      </c>
      <c r="B3" s="3"/>
      <c r="C3" s="3"/>
    </row>
    <row r="4" spans="1:4" x14ac:dyDescent="0.25">
      <c r="A4" s="3"/>
      <c r="B4" s="3"/>
      <c r="C4" s="3"/>
    </row>
    <row r="5" spans="1:4" x14ac:dyDescent="0.25">
      <c r="A5" s="3"/>
      <c r="B5" s="25"/>
      <c r="C5" s="3"/>
    </row>
    <row r="6" spans="1:4" x14ac:dyDescent="0.25">
      <c r="B6" s="3"/>
      <c r="C6" s="3"/>
    </row>
    <row r="7" spans="1:4" ht="16.5" thickBot="1" x14ac:dyDescent="0.3">
      <c r="A7" s="26" t="s">
        <v>12</v>
      </c>
      <c r="B7" s="22" t="s">
        <v>0</v>
      </c>
      <c r="C7" s="22" t="s">
        <v>11</v>
      </c>
      <c r="D7" s="23" t="s">
        <v>1</v>
      </c>
    </row>
    <row r="8" spans="1:4" x14ac:dyDescent="0.25">
      <c r="A8" s="30" t="s">
        <v>15</v>
      </c>
      <c r="B8" s="32">
        <v>40000</v>
      </c>
      <c r="C8" s="32">
        <f>SUM(C9:C13)</f>
        <v>36115</v>
      </c>
      <c r="D8" s="33">
        <f>C8-B8</f>
        <v>-3885</v>
      </c>
    </row>
    <row r="9" spans="1:4" x14ac:dyDescent="0.25">
      <c r="A9" s="38" t="s">
        <v>9</v>
      </c>
      <c r="B9" s="34"/>
      <c r="C9" s="59">
        <v>15700</v>
      </c>
      <c r="D9" s="35"/>
    </row>
    <row r="10" spans="1:4" x14ac:dyDescent="0.25">
      <c r="A10" s="38" t="s">
        <v>32</v>
      </c>
      <c r="B10" s="34"/>
      <c r="C10" s="59">
        <v>5675</v>
      </c>
      <c r="D10" s="35"/>
    </row>
    <row r="11" spans="1:4" x14ac:dyDescent="0.25">
      <c r="A11" s="38" t="s">
        <v>21</v>
      </c>
      <c r="B11" s="34"/>
      <c r="C11" s="59">
        <v>9870</v>
      </c>
      <c r="D11" s="35"/>
    </row>
    <row r="12" spans="1:4" x14ac:dyDescent="0.25">
      <c r="A12" s="38" t="s">
        <v>36</v>
      </c>
      <c r="B12" s="34"/>
      <c r="C12" s="59">
        <v>3370</v>
      </c>
      <c r="D12" s="35"/>
    </row>
    <row r="13" spans="1:4" x14ac:dyDescent="0.25">
      <c r="A13" s="38" t="s">
        <v>23</v>
      </c>
      <c r="B13" s="34"/>
      <c r="C13" s="59">
        <v>1500</v>
      </c>
      <c r="D13" s="35"/>
    </row>
    <row r="14" spans="1:4" ht="15.75" x14ac:dyDescent="0.25">
      <c r="A14" s="31"/>
      <c r="B14" s="34"/>
      <c r="C14" s="34"/>
      <c r="D14" s="35"/>
    </row>
    <row r="15" spans="1:4" x14ac:dyDescent="0.25">
      <c r="A15" s="57" t="s">
        <v>16</v>
      </c>
      <c r="B15" s="5">
        <v>23000</v>
      </c>
      <c r="C15" s="5">
        <f>SUM(C16:C18)</f>
        <v>34755</v>
      </c>
      <c r="D15" s="36">
        <f>C15-B15</f>
        <v>11755</v>
      </c>
    </row>
    <row r="16" spans="1:4" x14ac:dyDescent="0.25">
      <c r="A16" s="17" t="s">
        <v>8</v>
      </c>
      <c r="B16" s="12"/>
      <c r="C16" s="12">
        <v>7780</v>
      </c>
      <c r="D16" s="37"/>
    </row>
    <row r="17" spans="1:4" x14ac:dyDescent="0.25">
      <c r="A17" s="6" t="s">
        <v>17</v>
      </c>
      <c r="B17" s="12"/>
      <c r="C17" s="12">
        <v>7315</v>
      </c>
      <c r="D17" s="37"/>
    </row>
    <row r="18" spans="1:4" x14ac:dyDescent="0.25">
      <c r="A18" s="6" t="s">
        <v>24</v>
      </c>
      <c r="B18" s="12"/>
      <c r="C18" s="12">
        <v>19660</v>
      </c>
      <c r="D18" s="37"/>
    </row>
    <row r="19" spans="1:4" x14ac:dyDescent="0.25">
      <c r="A19" s="6"/>
      <c r="B19" s="15"/>
      <c r="C19" s="15"/>
      <c r="D19" s="37"/>
    </row>
    <row r="20" spans="1:4" x14ac:dyDescent="0.25">
      <c r="A20" s="8" t="s">
        <v>6</v>
      </c>
      <c r="B20" s="5">
        <v>20000</v>
      </c>
      <c r="C20" s="5">
        <f>SUM(C22:C25)</f>
        <v>40945</v>
      </c>
      <c r="D20" s="36">
        <f>C20-(B20+B21)</f>
        <v>7441</v>
      </c>
    </row>
    <row r="21" spans="1:4" x14ac:dyDescent="0.25">
      <c r="A21" s="58" t="s">
        <v>28</v>
      </c>
      <c r="B21" s="5">
        <v>13504</v>
      </c>
      <c r="C21" s="5"/>
      <c r="D21" s="36"/>
    </row>
    <row r="22" spans="1:4" x14ac:dyDescent="0.25">
      <c r="A22" s="6" t="s">
        <v>26</v>
      </c>
      <c r="B22" s="4"/>
      <c r="C22" s="60">
        <v>9850</v>
      </c>
      <c r="D22" s="37"/>
    </row>
    <row r="23" spans="1:4" x14ac:dyDescent="0.25">
      <c r="A23" s="6" t="s">
        <v>25</v>
      </c>
      <c r="B23" s="4"/>
      <c r="C23" s="60">
        <v>15040</v>
      </c>
      <c r="D23" s="37"/>
    </row>
    <row r="24" spans="1:4" x14ac:dyDescent="0.25">
      <c r="A24" s="6" t="s">
        <v>42</v>
      </c>
      <c r="B24" s="4"/>
      <c r="C24" s="60">
        <v>12180</v>
      </c>
      <c r="D24" s="37"/>
    </row>
    <row r="25" spans="1:4" x14ac:dyDescent="0.25">
      <c r="A25" s="6" t="s">
        <v>43</v>
      </c>
      <c r="B25" s="4"/>
      <c r="C25" s="60">
        <v>3875</v>
      </c>
      <c r="D25" s="37"/>
    </row>
    <row r="26" spans="1:4" x14ac:dyDescent="0.25">
      <c r="A26" s="7"/>
      <c r="B26" s="4"/>
      <c r="C26" s="4"/>
      <c r="D26" s="37"/>
    </row>
    <row r="27" spans="1:4" x14ac:dyDescent="0.25">
      <c r="A27" s="8" t="s">
        <v>7</v>
      </c>
      <c r="B27" s="5">
        <v>12965</v>
      </c>
      <c r="C27" s="5">
        <f>SUM(C28)</f>
        <v>32330</v>
      </c>
      <c r="D27" s="36">
        <f>C27-B27</f>
        <v>19365</v>
      </c>
    </row>
    <row r="28" spans="1:4" x14ac:dyDescent="0.25">
      <c r="A28" s="6"/>
      <c r="B28" s="4"/>
      <c r="C28" s="12">
        <v>32330</v>
      </c>
      <c r="D28" s="37"/>
    </row>
    <row r="29" spans="1:4" x14ac:dyDescent="0.25">
      <c r="A29" s="6"/>
      <c r="B29" s="15"/>
      <c r="C29" s="15"/>
      <c r="D29" s="15"/>
    </row>
    <row r="30" spans="1:4" x14ac:dyDescent="0.25">
      <c r="A30" s="8" t="s">
        <v>14</v>
      </c>
      <c r="B30" s="5">
        <v>12250</v>
      </c>
      <c r="C30" s="5">
        <f>SUM(C31)</f>
        <v>5640</v>
      </c>
      <c r="D30" s="36">
        <f>C30-B30</f>
        <v>-6610</v>
      </c>
    </row>
    <row r="31" spans="1:4" x14ac:dyDescent="0.25">
      <c r="A31" s="6"/>
      <c r="B31" s="15"/>
      <c r="C31" s="60">
        <v>5640</v>
      </c>
      <c r="D31" s="15"/>
    </row>
    <row r="32" spans="1:4" x14ac:dyDescent="0.25">
      <c r="A32" s="6"/>
      <c r="B32" s="4"/>
      <c r="C32" s="18"/>
      <c r="D32" s="37"/>
    </row>
    <row r="33" spans="1:4" x14ac:dyDescent="0.25">
      <c r="A33" s="8" t="s">
        <v>5</v>
      </c>
      <c r="B33" s="5">
        <v>4250</v>
      </c>
      <c r="C33" s="5">
        <f>SUM(C34)</f>
        <v>4090</v>
      </c>
      <c r="D33" s="36">
        <f>C33-B33</f>
        <v>-160</v>
      </c>
    </row>
    <row r="34" spans="1:4" x14ac:dyDescent="0.25">
      <c r="A34" s="6"/>
      <c r="B34" s="4"/>
      <c r="C34" s="12">
        <v>4090</v>
      </c>
      <c r="D34" s="37"/>
    </row>
    <row r="35" spans="1:4" x14ac:dyDescent="0.25">
      <c r="A35" s="6"/>
      <c r="B35" s="4"/>
      <c r="C35" s="18"/>
      <c r="D35" s="37"/>
    </row>
    <row r="36" spans="1:4" x14ac:dyDescent="0.25">
      <c r="A36" s="8" t="s">
        <v>10</v>
      </c>
      <c r="B36" s="5">
        <v>10000</v>
      </c>
      <c r="C36" s="5">
        <f>SUM(C37:C38)</f>
        <v>13405</v>
      </c>
      <c r="D36" s="36">
        <f>C36-B36</f>
        <v>3405</v>
      </c>
    </row>
    <row r="37" spans="1:4" x14ac:dyDescent="0.25">
      <c r="A37" s="6" t="s">
        <v>19</v>
      </c>
      <c r="B37" s="4"/>
      <c r="C37" s="12">
        <v>2575</v>
      </c>
      <c r="D37" s="37"/>
    </row>
    <row r="38" spans="1:4" x14ac:dyDescent="0.25">
      <c r="A38" s="6" t="s">
        <v>18</v>
      </c>
      <c r="B38" s="4"/>
      <c r="C38" s="12">
        <v>10830</v>
      </c>
      <c r="D38" s="37"/>
    </row>
    <row r="39" spans="1:4" x14ac:dyDescent="0.25">
      <c r="A39" s="40"/>
      <c r="B39" s="41"/>
      <c r="C39" s="21"/>
      <c r="D39" s="42"/>
    </row>
    <row r="40" spans="1:4" x14ac:dyDescent="0.25">
      <c r="A40" s="46" t="s">
        <v>2</v>
      </c>
      <c r="B40" s="43">
        <f>B36+B33+B30+B27+B20+B21+B15+B8</f>
        <v>135969</v>
      </c>
      <c r="C40" s="44">
        <f>C36+C33+C30+C27+C20+C15+C8</f>
        <v>167280</v>
      </c>
      <c r="D40" s="45">
        <f>C40-B40</f>
        <v>31311</v>
      </c>
    </row>
    <row r="41" spans="1:4" ht="15.75" thickBot="1" x14ac:dyDescent="0.3">
      <c r="A41" s="19"/>
      <c r="B41" s="28"/>
      <c r="C41" s="28"/>
      <c r="D41" s="29"/>
    </row>
    <row r="42" spans="1:4" x14ac:dyDescent="0.25">
      <c r="A42" s="27"/>
      <c r="B42" s="24"/>
      <c r="C42" s="24"/>
    </row>
    <row r="43" spans="1:4" x14ac:dyDescent="0.25">
      <c r="A43" s="10" t="s">
        <v>4</v>
      </c>
      <c r="B43" s="10"/>
      <c r="C43" s="10"/>
      <c r="D43" s="11"/>
    </row>
    <row r="45" spans="1:4" x14ac:dyDescent="0.25">
      <c r="A45" s="13"/>
      <c r="B45" s="16"/>
      <c r="C45" s="16"/>
      <c r="D45" s="14"/>
    </row>
  </sheetData>
  <pageMargins left="0.7" right="0.7" top="0.75" bottom="0.75" header="0.3" footer="0.3"/>
  <pageSetup scale="7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DFE0F-6984-4919-A162-53ED92D1CBF3}">
  <sheetPr>
    <pageSetUpPr fitToPage="1"/>
  </sheetPr>
  <dimension ref="A1:D52"/>
  <sheetViews>
    <sheetView topLeftCell="A15" zoomScaleNormal="100" workbookViewId="0">
      <selection activeCell="A4" sqref="A4"/>
    </sheetView>
  </sheetViews>
  <sheetFormatPr defaultRowHeight="15" x14ac:dyDescent="0.25"/>
  <cols>
    <col min="1" max="1" width="59.28515625" customWidth="1"/>
    <col min="2" max="4" width="22.7109375" customWidth="1"/>
  </cols>
  <sheetData>
    <row r="1" spans="1:4" ht="21" x14ac:dyDescent="0.35">
      <c r="A1" s="1" t="s">
        <v>3</v>
      </c>
      <c r="B1" s="1"/>
      <c r="C1" s="1"/>
    </row>
    <row r="2" spans="1:4" x14ac:dyDescent="0.25">
      <c r="A2" t="s">
        <v>13</v>
      </c>
    </row>
    <row r="3" spans="1:4" x14ac:dyDescent="0.25">
      <c r="A3" s="3">
        <v>45936</v>
      </c>
      <c r="B3" s="3"/>
      <c r="C3" s="3"/>
    </row>
    <row r="4" spans="1:4" x14ac:dyDescent="0.25">
      <c r="A4" s="3"/>
      <c r="B4" s="3"/>
      <c r="C4" s="3"/>
    </row>
    <row r="5" spans="1:4" x14ac:dyDescent="0.25">
      <c r="A5" s="3"/>
      <c r="B5" s="25"/>
      <c r="C5" s="3"/>
    </row>
    <row r="6" spans="1:4" x14ac:dyDescent="0.25">
      <c r="B6" s="3"/>
      <c r="C6" s="3"/>
    </row>
    <row r="7" spans="1:4" ht="16.5" thickBot="1" x14ac:dyDescent="0.3">
      <c r="A7" s="26" t="s">
        <v>12</v>
      </c>
      <c r="B7" s="22" t="s">
        <v>0</v>
      </c>
      <c r="C7" s="22" t="s">
        <v>11</v>
      </c>
      <c r="D7" s="23" t="s">
        <v>1</v>
      </c>
    </row>
    <row r="8" spans="1:4" x14ac:dyDescent="0.25">
      <c r="A8" s="30" t="s">
        <v>15</v>
      </c>
      <c r="B8" s="32">
        <v>40000</v>
      </c>
      <c r="C8" s="32">
        <f>SUM(C9:C16)</f>
        <v>46620</v>
      </c>
      <c r="D8" s="33">
        <f>C8-B8</f>
        <v>6620</v>
      </c>
    </row>
    <row r="9" spans="1:4" x14ac:dyDescent="0.25">
      <c r="A9" s="38" t="s">
        <v>9</v>
      </c>
      <c r="B9" s="34"/>
      <c r="C9" s="39">
        <v>13270</v>
      </c>
      <c r="D9" s="35"/>
    </row>
    <row r="10" spans="1:4" x14ac:dyDescent="0.25">
      <c r="A10" s="38" t="s">
        <v>32</v>
      </c>
      <c r="B10" s="34"/>
      <c r="C10" s="39">
        <v>6950</v>
      </c>
      <c r="D10" s="35"/>
    </row>
    <row r="11" spans="1:4" x14ac:dyDescent="0.25">
      <c r="A11" s="38" t="s">
        <v>35</v>
      </c>
      <c r="B11" s="34"/>
      <c r="C11" s="39">
        <v>5215</v>
      </c>
      <c r="D11" s="35"/>
    </row>
    <row r="12" spans="1:4" x14ac:dyDescent="0.25">
      <c r="A12" s="38" t="s">
        <v>21</v>
      </c>
      <c r="B12" s="34"/>
      <c r="C12" s="39">
        <v>8460</v>
      </c>
      <c r="D12" s="35"/>
    </row>
    <row r="13" spans="1:4" x14ac:dyDescent="0.25">
      <c r="A13" s="38" t="s">
        <v>36</v>
      </c>
      <c r="B13" s="34"/>
      <c r="C13" s="39">
        <v>3700</v>
      </c>
      <c r="D13" s="35"/>
    </row>
    <row r="14" spans="1:4" x14ac:dyDescent="0.25">
      <c r="A14" s="38" t="s">
        <v>27</v>
      </c>
      <c r="B14" s="34"/>
      <c r="C14" s="39">
        <v>4550</v>
      </c>
      <c r="D14" s="35"/>
    </row>
    <row r="15" spans="1:4" x14ac:dyDescent="0.25">
      <c r="A15" s="38" t="s">
        <v>33</v>
      </c>
      <c r="B15" s="34"/>
      <c r="C15" s="39">
        <v>2975</v>
      </c>
      <c r="D15" s="35"/>
    </row>
    <row r="16" spans="1:4" x14ac:dyDescent="0.25">
      <c r="A16" s="38" t="s">
        <v>23</v>
      </c>
      <c r="B16" s="34"/>
      <c r="C16" s="39">
        <v>1500</v>
      </c>
      <c r="D16" s="35"/>
    </row>
    <row r="17" spans="1:4" ht="15.75" x14ac:dyDescent="0.25">
      <c r="A17" s="31"/>
      <c r="B17" s="34"/>
      <c r="C17" s="34"/>
      <c r="D17" s="35"/>
    </row>
    <row r="18" spans="1:4" x14ac:dyDescent="0.25">
      <c r="A18" s="57" t="s">
        <v>16</v>
      </c>
      <c r="B18" s="5">
        <v>23000</v>
      </c>
      <c r="C18" s="5">
        <f>SUM(C19:C21)</f>
        <v>34355</v>
      </c>
      <c r="D18" s="36">
        <f>C18-B18</f>
        <v>11355</v>
      </c>
    </row>
    <row r="19" spans="1:4" x14ac:dyDescent="0.25">
      <c r="A19" s="17" t="s">
        <v>8</v>
      </c>
      <c r="B19" s="12"/>
      <c r="C19" s="12">
        <v>7780</v>
      </c>
      <c r="D19" s="37"/>
    </row>
    <row r="20" spans="1:4" x14ac:dyDescent="0.25">
      <c r="A20" s="6" t="s">
        <v>17</v>
      </c>
      <c r="B20" s="12"/>
      <c r="C20" s="12">
        <v>7315</v>
      </c>
      <c r="D20" s="37"/>
    </row>
    <row r="21" spans="1:4" x14ac:dyDescent="0.25">
      <c r="A21" s="6" t="s">
        <v>24</v>
      </c>
      <c r="B21" s="12"/>
      <c r="C21" s="12">
        <v>19260</v>
      </c>
      <c r="D21" s="37"/>
    </row>
    <row r="22" spans="1:4" x14ac:dyDescent="0.25">
      <c r="A22" s="6"/>
      <c r="B22" s="15"/>
      <c r="C22" s="15"/>
      <c r="D22" s="37"/>
    </row>
    <row r="23" spans="1:4" x14ac:dyDescent="0.25">
      <c r="A23" s="8" t="s">
        <v>6</v>
      </c>
      <c r="B23" s="5">
        <v>20000</v>
      </c>
      <c r="C23" s="5">
        <f>SUM(C25:C27)</f>
        <v>37070</v>
      </c>
      <c r="D23" s="36">
        <f>C23-(B23+B24)</f>
        <v>3566</v>
      </c>
    </row>
    <row r="24" spans="1:4" x14ac:dyDescent="0.25">
      <c r="A24" s="58" t="s">
        <v>28</v>
      </c>
      <c r="B24" s="5">
        <v>13504</v>
      </c>
      <c r="C24" s="5"/>
      <c r="D24" s="36"/>
    </row>
    <row r="25" spans="1:4" x14ac:dyDescent="0.25">
      <c r="A25" s="6" t="s">
        <v>26</v>
      </c>
      <c r="B25" s="4"/>
      <c r="C25" s="4">
        <v>9850</v>
      </c>
      <c r="D25" s="37"/>
    </row>
    <row r="26" spans="1:4" x14ac:dyDescent="0.25">
      <c r="A26" s="6" t="s">
        <v>25</v>
      </c>
      <c r="B26" s="4"/>
      <c r="C26" s="4">
        <v>15040</v>
      </c>
      <c r="D26" s="37"/>
    </row>
    <row r="27" spans="1:4" x14ac:dyDescent="0.25">
      <c r="A27" s="6" t="s">
        <v>8</v>
      </c>
      <c r="B27" s="4"/>
      <c r="C27" s="4">
        <v>12180</v>
      </c>
      <c r="D27" s="37"/>
    </row>
    <row r="28" spans="1:4" x14ac:dyDescent="0.25">
      <c r="A28" s="7"/>
      <c r="B28" s="4"/>
      <c r="C28" s="4"/>
      <c r="D28" s="37"/>
    </row>
    <row r="29" spans="1:4" x14ac:dyDescent="0.25">
      <c r="A29" s="8" t="s">
        <v>7</v>
      </c>
      <c r="B29" s="5">
        <v>12965</v>
      </c>
      <c r="C29" s="5">
        <f>SUM(C30)</f>
        <v>26430</v>
      </c>
      <c r="D29" s="36">
        <f>C29-B29</f>
        <v>13465</v>
      </c>
    </row>
    <row r="30" spans="1:4" x14ac:dyDescent="0.25">
      <c r="A30" s="6"/>
      <c r="B30" s="4"/>
      <c r="C30" s="18">
        <v>26430</v>
      </c>
      <c r="D30" s="37"/>
    </row>
    <row r="31" spans="1:4" x14ac:dyDescent="0.25">
      <c r="A31" s="6"/>
      <c r="B31" s="15"/>
      <c r="C31" s="15"/>
      <c r="D31" s="15"/>
    </row>
    <row r="32" spans="1:4" x14ac:dyDescent="0.25">
      <c r="A32" s="8" t="s">
        <v>14</v>
      </c>
      <c r="B32" s="5">
        <v>12250</v>
      </c>
      <c r="C32" s="5">
        <f>SUM(C33)</f>
        <v>9410</v>
      </c>
      <c r="D32" s="36">
        <f>C32-B32</f>
        <v>-2840</v>
      </c>
    </row>
    <row r="33" spans="1:4" x14ac:dyDescent="0.25">
      <c r="A33" s="6"/>
      <c r="B33" s="15"/>
      <c r="C33" s="4">
        <v>9410</v>
      </c>
      <c r="D33" s="15"/>
    </row>
    <row r="34" spans="1:4" x14ac:dyDescent="0.25">
      <c r="A34" s="6"/>
      <c r="B34" s="4"/>
      <c r="C34" s="18"/>
      <c r="D34" s="37"/>
    </row>
    <row r="35" spans="1:4" x14ac:dyDescent="0.25">
      <c r="A35" s="8" t="s">
        <v>5</v>
      </c>
      <c r="B35" s="5">
        <v>4250</v>
      </c>
      <c r="C35" s="5">
        <f>SUM(C36)</f>
        <v>4090</v>
      </c>
      <c r="D35" s="36">
        <f>C35-B35</f>
        <v>-160</v>
      </c>
    </row>
    <row r="36" spans="1:4" x14ac:dyDescent="0.25">
      <c r="A36" s="6"/>
      <c r="B36" s="4"/>
      <c r="C36" s="18">
        <v>4090</v>
      </c>
      <c r="D36" s="37"/>
    </row>
    <row r="37" spans="1:4" x14ac:dyDescent="0.25">
      <c r="A37" s="6"/>
      <c r="B37" s="4"/>
      <c r="C37" s="18"/>
      <c r="D37" s="37"/>
    </row>
    <row r="38" spans="1:4" x14ac:dyDescent="0.25">
      <c r="A38" s="8" t="s">
        <v>10</v>
      </c>
      <c r="B38" s="5">
        <v>10000</v>
      </c>
      <c r="C38" s="5">
        <f>SUM(C39:C40)</f>
        <v>13405</v>
      </c>
      <c r="D38" s="36">
        <f>C38-B38</f>
        <v>3405</v>
      </c>
    </row>
    <row r="39" spans="1:4" x14ac:dyDescent="0.25">
      <c r="A39" s="6" t="s">
        <v>19</v>
      </c>
      <c r="B39" s="4"/>
      <c r="C39" s="18">
        <v>2575</v>
      </c>
      <c r="D39" s="37"/>
    </row>
    <row r="40" spans="1:4" x14ac:dyDescent="0.25">
      <c r="A40" s="6" t="s">
        <v>18</v>
      </c>
      <c r="B40" s="4"/>
      <c r="C40" s="18">
        <v>10830</v>
      </c>
      <c r="D40" s="37"/>
    </row>
    <row r="41" spans="1:4" x14ac:dyDescent="0.25">
      <c r="A41" s="40"/>
      <c r="B41" s="41"/>
      <c r="C41" s="21"/>
      <c r="D41" s="42"/>
    </row>
    <row r="42" spans="1:4" x14ac:dyDescent="0.25">
      <c r="A42" s="46" t="s">
        <v>2</v>
      </c>
      <c r="B42" s="43">
        <f>B38+B35+B32+B29+B23+B24+B18+B8</f>
        <v>135969</v>
      </c>
      <c r="C42" s="44">
        <f>C38+C35+C32+C29+C23+C18+C8</f>
        <v>171380</v>
      </c>
      <c r="D42" s="45">
        <f>C42-B42</f>
        <v>35411</v>
      </c>
    </row>
    <row r="43" spans="1:4" ht="15.75" thickBot="1" x14ac:dyDescent="0.3">
      <c r="A43" s="19"/>
      <c r="B43" s="28"/>
      <c r="C43" s="28"/>
      <c r="D43" s="29"/>
    </row>
    <row r="44" spans="1:4" x14ac:dyDescent="0.25">
      <c r="A44" s="27"/>
      <c r="B44" s="24"/>
      <c r="C44" s="24"/>
    </row>
    <row r="45" spans="1:4" x14ac:dyDescent="0.25">
      <c r="A45" s="10" t="s">
        <v>4</v>
      </c>
      <c r="B45" s="10"/>
      <c r="C45" s="10"/>
      <c r="D45" s="11"/>
    </row>
    <row r="46" spans="1:4" x14ac:dyDescent="0.25">
      <c r="A46" t="s">
        <v>29</v>
      </c>
      <c r="B46" s="20"/>
      <c r="C46" s="2">
        <v>6145</v>
      </c>
      <c r="D46" s="52" t="s">
        <v>37</v>
      </c>
    </row>
    <row r="47" spans="1:4" x14ac:dyDescent="0.25">
      <c r="A47" t="s">
        <v>38</v>
      </c>
      <c r="B47" s="2"/>
      <c r="C47" s="2">
        <f>4380-2975</f>
        <v>1405</v>
      </c>
      <c r="D47" s="52" t="s">
        <v>37</v>
      </c>
    </row>
    <row r="48" spans="1:4" x14ac:dyDescent="0.25">
      <c r="A48" t="s">
        <v>39</v>
      </c>
      <c r="B48" s="13"/>
      <c r="C48" s="2">
        <f>16910-5215</f>
        <v>11695</v>
      </c>
      <c r="D48" s="52" t="s">
        <v>37</v>
      </c>
    </row>
    <row r="49" spans="1:4" x14ac:dyDescent="0.25">
      <c r="A49" t="s">
        <v>40</v>
      </c>
      <c r="C49" s="2">
        <f>7100-4550</f>
        <v>2550</v>
      </c>
      <c r="D49" s="52" t="s">
        <v>37</v>
      </c>
    </row>
    <row r="50" spans="1:4" x14ac:dyDescent="0.25">
      <c r="A50" t="s">
        <v>41</v>
      </c>
      <c r="C50" s="2">
        <f>12020-9410</f>
        <v>2610</v>
      </c>
      <c r="D50" s="52" t="s">
        <v>37</v>
      </c>
    </row>
    <row r="52" spans="1:4" x14ac:dyDescent="0.25">
      <c r="A52" s="13"/>
      <c r="B52" s="16"/>
      <c r="C52" s="16"/>
      <c r="D52" s="14"/>
    </row>
  </sheetData>
  <pageMargins left="0.7" right="0.7" top="0.75" bottom="0.75" header="0.3" footer="0.3"/>
  <pageSetup scale="7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5027-E08D-41E8-A9C0-A79BD6531C45}">
  <sheetPr>
    <pageSetUpPr fitToPage="1"/>
  </sheetPr>
  <dimension ref="A1:D52"/>
  <sheetViews>
    <sheetView zoomScaleNormal="100" workbookViewId="0">
      <selection activeCell="A53" sqref="A53"/>
    </sheetView>
  </sheetViews>
  <sheetFormatPr defaultRowHeight="15" x14ac:dyDescent="0.25"/>
  <cols>
    <col min="1" max="1" width="59.28515625" customWidth="1"/>
    <col min="2" max="4" width="22.7109375" customWidth="1"/>
  </cols>
  <sheetData>
    <row r="1" spans="1:4" ht="21" x14ac:dyDescent="0.35">
      <c r="A1" s="1" t="s">
        <v>3</v>
      </c>
      <c r="B1" s="1"/>
      <c r="C1" s="1"/>
    </row>
    <row r="2" spans="1:4" x14ac:dyDescent="0.25">
      <c r="A2" t="s">
        <v>13</v>
      </c>
    </row>
    <row r="3" spans="1:4" x14ac:dyDescent="0.25">
      <c r="A3" s="3">
        <v>45898</v>
      </c>
      <c r="B3" s="3"/>
      <c r="C3" s="3"/>
    </row>
    <row r="4" spans="1:4" x14ac:dyDescent="0.25">
      <c r="A4" s="3"/>
      <c r="B4" s="3"/>
      <c r="C4" s="3"/>
    </row>
    <row r="5" spans="1:4" x14ac:dyDescent="0.25">
      <c r="A5" s="3"/>
      <c r="B5" s="25"/>
      <c r="C5" s="3"/>
    </row>
    <row r="6" spans="1:4" x14ac:dyDescent="0.25">
      <c r="B6" s="3"/>
      <c r="C6" s="3"/>
    </row>
    <row r="7" spans="1:4" ht="16.5" thickBot="1" x14ac:dyDescent="0.3">
      <c r="A7" s="26" t="s">
        <v>12</v>
      </c>
      <c r="B7" s="22" t="s">
        <v>0</v>
      </c>
      <c r="C7" s="22" t="s">
        <v>11</v>
      </c>
      <c r="D7" s="23" t="s">
        <v>1</v>
      </c>
    </row>
    <row r="8" spans="1:4" x14ac:dyDescent="0.25">
      <c r="A8" s="55" t="s">
        <v>15</v>
      </c>
      <c r="B8" s="56">
        <v>40000</v>
      </c>
      <c r="C8" s="56">
        <f>SUM(C9:C16)</f>
        <v>64105</v>
      </c>
      <c r="D8" s="54">
        <f>C8-B8</f>
        <v>24105</v>
      </c>
    </row>
    <row r="9" spans="1:4" x14ac:dyDescent="0.25">
      <c r="A9" s="38" t="s">
        <v>9</v>
      </c>
      <c r="B9" s="34"/>
      <c r="C9" s="39">
        <v>13270</v>
      </c>
      <c r="D9" s="35"/>
    </row>
    <row r="10" spans="1:4" x14ac:dyDescent="0.25">
      <c r="A10" s="38" t="s">
        <v>32</v>
      </c>
      <c r="B10" s="34"/>
      <c r="C10" s="39">
        <v>8500</v>
      </c>
      <c r="D10" s="35"/>
    </row>
    <row r="11" spans="1:4" x14ac:dyDescent="0.25">
      <c r="A11" s="38" t="s">
        <v>31</v>
      </c>
      <c r="B11" s="34"/>
      <c r="C11" s="39">
        <v>16910</v>
      </c>
      <c r="D11" s="35"/>
    </row>
    <row r="12" spans="1:4" x14ac:dyDescent="0.25">
      <c r="A12" s="38" t="s">
        <v>21</v>
      </c>
      <c r="B12" s="34"/>
      <c r="C12" s="39">
        <v>8460</v>
      </c>
      <c r="D12" s="35"/>
    </row>
    <row r="13" spans="1:4" x14ac:dyDescent="0.25">
      <c r="A13" s="38" t="s">
        <v>22</v>
      </c>
      <c r="B13" s="34"/>
      <c r="C13" s="39">
        <v>4030</v>
      </c>
      <c r="D13" s="35"/>
    </row>
    <row r="14" spans="1:4" x14ac:dyDescent="0.25">
      <c r="A14" s="38" t="s">
        <v>27</v>
      </c>
      <c r="B14" s="34"/>
      <c r="C14" s="39">
        <v>7100</v>
      </c>
      <c r="D14" s="35"/>
    </row>
    <row r="15" spans="1:4" x14ac:dyDescent="0.25">
      <c r="A15" s="38" t="s">
        <v>33</v>
      </c>
      <c r="B15" s="34"/>
      <c r="C15" s="39">
        <v>4335</v>
      </c>
      <c r="D15" s="35"/>
    </row>
    <row r="16" spans="1:4" x14ac:dyDescent="0.25">
      <c r="A16" s="38" t="s">
        <v>23</v>
      </c>
      <c r="B16" s="34"/>
      <c r="C16" s="39">
        <v>1500</v>
      </c>
      <c r="D16" s="35"/>
    </row>
    <row r="17" spans="1:4" ht="15.75" x14ac:dyDescent="0.25">
      <c r="A17" s="31"/>
      <c r="B17" s="34"/>
      <c r="C17" s="34"/>
      <c r="D17" s="35"/>
    </row>
    <row r="18" spans="1:4" x14ac:dyDescent="0.25">
      <c r="A18" s="51" t="s">
        <v>16</v>
      </c>
      <c r="B18" s="48">
        <v>23000</v>
      </c>
      <c r="C18" s="48">
        <f>SUM(C19:C21)</f>
        <v>34355</v>
      </c>
      <c r="D18" s="49">
        <f>C18-B18</f>
        <v>11355</v>
      </c>
    </row>
    <row r="19" spans="1:4" x14ac:dyDescent="0.25">
      <c r="A19" s="17" t="s">
        <v>8</v>
      </c>
      <c r="B19" s="12"/>
      <c r="C19" s="12">
        <v>7780</v>
      </c>
      <c r="D19" s="37"/>
    </row>
    <row r="20" spans="1:4" x14ac:dyDescent="0.25">
      <c r="A20" s="6" t="s">
        <v>17</v>
      </c>
      <c r="B20" s="12"/>
      <c r="C20" s="12">
        <v>7315</v>
      </c>
      <c r="D20" s="37"/>
    </row>
    <row r="21" spans="1:4" x14ac:dyDescent="0.25">
      <c r="A21" s="6" t="s">
        <v>24</v>
      </c>
      <c r="B21" s="12"/>
      <c r="C21" s="12">
        <v>19260</v>
      </c>
      <c r="D21" s="37"/>
    </row>
    <row r="22" spans="1:4" x14ac:dyDescent="0.25">
      <c r="A22" s="6"/>
      <c r="B22" s="15"/>
      <c r="C22" s="15"/>
      <c r="D22" s="37"/>
    </row>
    <row r="23" spans="1:4" x14ac:dyDescent="0.25">
      <c r="A23" s="47" t="s">
        <v>6</v>
      </c>
      <c r="B23" s="48">
        <v>20000</v>
      </c>
      <c r="C23" s="48">
        <f>SUM(C25:C27)</f>
        <v>37070</v>
      </c>
      <c r="D23" s="49">
        <f>C23-(B23+B24)</f>
        <v>3566</v>
      </c>
    </row>
    <row r="24" spans="1:4" x14ac:dyDescent="0.25">
      <c r="A24" s="50" t="s">
        <v>28</v>
      </c>
      <c r="B24" s="48">
        <v>13504</v>
      </c>
      <c r="C24" s="48"/>
      <c r="D24" s="49"/>
    </row>
    <row r="25" spans="1:4" x14ac:dyDescent="0.25">
      <c r="A25" s="6" t="s">
        <v>26</v>
      </c>
      <c r="B25" s="4"/>
      <c r="C25" s="4">
        <v>9850</v>
      </c>
      <c r="D25" s="37"/>
    </row>
    <row r="26" spans="1:4" x14ac:dyDescent="0.25">
      <c r="A26" s="6" t="s">
        <v>25</v>
      </c>
      <c r="B26" s="4"/>
      <c r="C26" s="4">
        <v>15040</v>
      </c>
      <c r="D26" s="37"/>
    </row>
    <row r="27" spans="1:4" x14ac:dyDescent="0.25">
      <c r="A27" s="6" t="s">
        <v>8</v>
      </c>
      <c r="B27" s="4"/>
      <c r="C27" s="4">
        <v>12180</v>
      </c>
      <c r="D27" s="37"/>
    </row>
    <row r="28" spans="1:4" x14ac:dyDescent="0.25">
      <c r="A28" s="7"/>
      <c r="B28" s="4"/>
      <c r="C28" s="4"/>
      <c r="D28" s="37"/>
    </row>
    <row r="29" spans="1:4" x14ac:dyDescent="0.25">
      <c r="A29" s="47" t="s">
        <v>7</v>
      </c>
      <c r="B29" s="48">
        <v>12965</v>
      </c>
      <c r="C29" s="48">
        <f>SUM(C30)</f>
        <v>33885</v>
      </c>
      <c r="D29" s="49">
        <f>C29-B29</f>
        <v>20920</v>
      </c>
    </row>
    <row r="30" spans="1:4" x14ac:dyDescent="0.25">
      <c r="A30" s="6"/>
      <c r="B30" s="4"/>
      <c r="C30" s="18">
        <v>33885</v>
      </c>
      <c r="D30" s="37"/>
    </row>
    <row r="31" spans="1:4" x14ac:dyDescent="0.25">
      <c r="A31" s="6"/>
      <c r="B31" s="15"/>
      <c r="C31" s="15"/>
      <c r="D31" s="15"/>
    </row>
    <row r="32" spans="1:4" x14ac:dyDescent="0.25">
      <c r="A32" s="8" t="s">
        <v>14</v>
      </c>
      <c r="B32" s="5">
        <v>12250</v>
      </c>
      <c r="C32" s="5">
        <f>SUM(C33)</f>
        <v>12020</v>
      </c>
      <c r="D32" s="36">
        <f>C32-B32</f>
        <v>-230</v>
      </c>
    </row>
    <row r="33" spans="1:4" x14ac:dyDescent="0.25">
      <c r="A33" s="6"/>
      <c r="B33" s="15"/>
      <c r="C33" s="4">
        <v>12020</v>
      </c>
      <c r="D33" s="15"/>
    </row>
    <row r="34" spans="1:4" x14ac:dyDescent="0.25">
      <c r="A34" s="6"/>
      <c r="B34" s="4"/>
      <c r="C34" s="18"/>
      <c r="D34" s="37"/>
    </row>
    <row r="35" spans="1:4" x14ac:dyDescent="0.25">
      <c r="A35" s="8" t="s">
        <v>5</v>
      </c>
      <c r="B35" s="5">
        <v>4250</v>
      </c>
      <c r="C35" s="5">
        <f>SUM(C36)</f>
        <v>4090</v>
      </c>
      <c r="D35" s="36">
        <f>C35-B35</f>
        <v>-160</v>
      </c>
    </row>
    <row r="36" spans="1:4" x14ac:dyDescent="0.25">
      <c r="A36" s="6"/>
      <c r="B36" s="4"/>
      <c r="C36" s="18">
        <v>4090</v>
      </c>
      <c r="D36" s="37"/>
    </row>
    <row r="37" spans="1:4" x14ac:dyDescent="0.25">
      <c r="A37" s="6"/>
      <c r="B37" s="4"/>
      <c r="C37" s="18"/>
      <c r="D37" s="37"/>
    </row>
    <row r="38" spans="1:4" x14ac:dyDescent="0.25">
      <c r="A38" s="8" t="s">
        <v>10</v>
      </c>
      <c r="B38" s="5">
        <v>10000</v>
      </c>
      <c r="C38" s="5">
        <f>SUM(C39:C40)</f>
        <v>13405</v>
      </c>
      <c r="D38" s="36">
        <f>C38-B38</f>
        <v>3405</v>
      </c>
    </row>
    <row r="39" spans="1:4" x14ac:dyDescent="0.25">
      <c r="A39" s="6" t="s">
        <v>19</v>
      </c>
      <c r="B39" s="4"/>
      <c r="C39" s="18">
        <v>2575</v>
      </c>
      <c r="D39" s="37"/>
    </row>
    <row r="40" spans="1:4" x14ac:dyDescent="0.25">
      <c r="A40" s="6" t="s">
        <v>18</v>
      </c>
      <c r="B40" s="4"/>
      <c r="C40" s="18">
        <v>10830</v>
      </c>
      <c r="D40" s="37"/>
    </row>
    <row r="41" spans="1:4" x14ac:dyDescent="0.25">
      <c r="A41" s="40"/>
      <c r="B41" s="41"/>
      <c r="C41" s="21"/>
      <c r="D41" s="42"/>
    </row>
    <row r="42" spans="1:4" x14ac:dyDescent="0.25">
      <c r="A42" s="46" t="s">
        <v>2</v>
      </c>
      <c r="B42" s="43">
        <f>B38+B35+B32+B29+B23+B24+B18+B8</f>
        <v>135969</v>
      </c>
      <c r="C42" s="44">
        <f>C38+C35+C32+C29+C23+C18+C8</f>
        <v>198930</v>
      </c>
      <c r="D42" s="45">
        <f>C42-B42</f>
        <v>62961</v>
      </c>
    </row>
    <row r="43" spans="1:4" ht="15.75" thickBot="1" x14ac:dyDescent="0.3">
      <c r="A43" s="19"/>
      <c r="B43" s="28"/>
      <c r="C43" s="28"/>
      <c r="D43" s="29"/>
    </row>
    <row r="44" spans="1:4" x14ac:dyDescent="0.25">
      <c r="A44" s="27"/>
      <c r="B44" s="24"/>
      <c r="C44" s="24"/>
    </row>
    <row r="45" spans="1:4" x14ac:dyDescent="0.25">
      <c r="A45" s="10" t="s">
        <v>4</v>
      </c>
      <c r="B45" s="10"/>
      <c r="C45" s="10"/>
      <c r="D45" s="11"/>
    </row>
    <row r="46" spans="1:4" x14ac:dyDescent="0.25">
      <c r="A46" t="s">
        <v>29</v>
      </c>
      <c r="B46" s="20"/>
      <c r="C46" s="2">
        <v>6145</v>
      </c>
      <c r="D46" s="52" t="s">
        <v>30</v>
      </c>
    </row>
    <row r="47" spans="1:4" x14ac:dyDescent="0.25">
      <c r="A47" t="s">
        <v>34</v>
      </c>
      <c r="B47" s="2">
        <v>8760</v>
      </c>
      <c r="C47" s="2">
        <f>8760-4335</f>
        <v>4425</v>
      </c>
      <c r="D47" s="53" t="s">
        <v>30</v>
      </c>
    </row>
    <row r="48" spans="1:4" x14ac:dyDescent="0.25">
      <c r="A48" s="13"/>
      <c r="B48" s="13"/>
      <c r="C48" s="13"/>
      <c r="D48" s="9"/>
    </row>
    <row r="52" spans="1:4" x14ac:dyDescent="0.25">
      <c r="A52" s="13"/>
      <c r="B52" s="16"/>
      <c r="C52" s="16"/>
      <c r="D52" s="14"/>
    </row>
  </sheetData>
  <pageMargins left="0.7" right="0.7" top="0.75" bottom="0.75" header="0.3" footer="0.3"/>
  <pageSetup scale="7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2248B-9755-4743-8B28-A647B597811C}">
  <sheetPr>
    <pageSetUpPr fitToPage="1"/>
  </sheetPr>
  <dimension ref="A1:D50"/>
  <sheetViews>
    <sheetView topLeftCell="A3" zoomScaleNormal="100" workbookViewId="0">
      <selection activeCell="G49" sqref="G49"/>
    </sheetView>
  </sheetViews>
  <sheetFormatPr defaultRowHeight="15" x14ac:dyDescent="0.25"/>
  <cols>
    <col min="1" max="1" width="59.28515625" customWidth="1"/>
    <col min="2" max="4" width="22.7109375" customWidth="1"/>
  </cols>
  <sheetData>
    <row r="1" spans="1:4" ht="21" x14ac:dyDescent="0.35">
      <c r="A1" s="1" t="s">
        <v>3</v>
      </c>
      <c r="B1" s="1"/>
      <c r="C1" s="1"/>
    </row>
    <row r="2" spans="1:4" x14ac:dyDescent="0.25">
      <c r="A2" t="s">
        <v>13</v>
      </c>
    </row>
    <row r="3" spans="1:4" x14ac:dyDescent="0.25">
      <c r="A3" s="3">
        <v>45877</v>
      </c>
      <c r="B3" s="3"/>
      <c r="C3" s="3"/>
    </row>
    <row r="4" spans="1:4" x14ac:dyDescent="0.25">
      <c r="A4" s="3"/>
      <c r="B4" s="3"/>
      <c r="C4" s="3"/>
    </row>
    <row r="5" spans="1:4" x14ac:dyDescent="0.25">
      <c r="A5" s="3"/>
      <c r="B5" s="25"/>
      <c r="C5" s="3"/>
    </row>
    <row r="6" spans="1:4" x14ac:dyDescent="0.25">
      <c r="B6" s="3"/>
      <c r="C6" s="3"/>
    </row>
    <row r="7" spans="1:4" ht="16.5" thickBot="1" x14ac:dyDescent="0.3">
      <c r="A7" s="26" t="s">
        <v>12</v>
      </c>
      <c r="B7" s="22" t="s">
        <v>0</v>
      </c>
      <c r="C7" s="22" t="s">
        <v>11</v>
      </c>
      <c r="D7" s="23" t="s">
        <v>1</v>
      </c>
    </row>
    <row r="8" spans="1:4" x14ac:dyDescent="0.25">
      <c r="A8" s="30" t="s">
        <v>15</v>
      </c>
      <c r="B8" s="32">
        <v>40000</v>
      </c>
      <c r="C8" s="32">
        <f>SUM(C9:C14)</f>
        <v>43915</v>
      </c>
      <c r="D8" s="33">
        <f>C8-B8</f>
        <v>3915</v>
      </c>
    </row>
    <row r="9" spans="1:4" x14ac:dyDescent="0.25">
      <c r="A9" s="38" t="s">
        <v>9</v>
      </c>
      <c r="B9" s="34"/>
      <c r="C9" s="39">
        <v>13985</v>
      </c>
      <c r="D9" s="35"/>
    </row>
    <row r="10" spans="1:4" x14ac:dyDescent="0.25">
      <c r="A10" s="38" t="s">
        <v>20</v>
      </c>
      <c r="B10" s="34"/>
      <c r="C10" s="39">
        <v>7880</v>
      </c>
      <c r="D10" s="35"/>
    </row>
    <row r="11" spans="1:4" x14ac:dyDescent="0.25">
      <c r="A11" s="38" t="s">
        <v>21</v>
      </c>
      <c r="B11" s="34"/>
      <c r="C11" s="39">
        <v>9420</v>
      </c>
      <c r="D11" s="35"/>
    </row>
    <row r="12" spans="1:4" x14ac:dyDescent="0.25">
      <c r="A12" s="38" t="s">
        <v>22</v>
      </c>
      <c r="B12" s="34"/>
      <c r="C12" s="39">
        <v>4030</v>
      </c>
      <c r="D12" s="35"/>
    </row>
    <row r="13" spans="1:4" x14ac:dyDescent="0.25">
      <c r="A13" s="38" t="s">
        <v>27</v>
      </c>
      <c r="B13" s="34"/>
      <c r="C13" s="39">
        <v>7100</v>
      </c>
      <c r="D13" s="35"/>
    </row>
    <row r="14" spans="1:4" x14ac:dyDescent="0.25">
      <c r="A14" s="38" t="s">
        <v>23</v>
      </c>
      <c r="B14" s="34"/>
      <c r="C14" s="39">
        <v>1500</v>
      </c>
      <c r="D14" s="35"/>
    </row>
    <row r="15" spans="1:4" ht="15.75" x14ac:dyDescent="0.25">
      <c r="A15" s="31"/>
      <c r="B15" s="34"/>
      <c r="C15" s="34"/>
      <c r="D15" s="35"/>
    </row>
    <row r="16" spans="1:4" x14ac:dyDescent="0.25">
      <c r="A16" s="51" t="s">
        <v>16</v>
      </c>
      <c r="B16" s="48">
        <v>23000</v>
      </c>
      <c r="C16" s="48">
        <f>SUM(C17:C19)</f>
        <v>34355</v>
      </c>
      <c r="D16" s="49">
        <f>C16-B16</f>
        <v>11355</v>
      </c>
    </row>
    <row r="17" spans="1:4" x14ac:dyDescent="0.25">
      <c r="A17" s="17" t="s">
        <v>8</v>
      </c>
      <c r="B17" s="12"/>
      <c r="C17" s="12">
        <v>7780</v>
      </c>
      <c r="D17" s="37"/>
    </row>
    <row r="18" spans="1:4" x14ac:dyDescent="0.25">
      <c r="A18" s="6" t="s">
        <v>17</v>
      </c>
      <c r="B18" s="12"/>
      <c r="C18" s="12">
        <v>7315</v>
      </c>
      <c r="D18" s="37"/>
    </row>
    <row r="19" spans="1:4" x14ac:dyDescent="0.25">
      <c r="A19" s="6" t="s">
        <v>24</v>
      </c>
      <c r="B19" s="12"/>
      <c r="C19" s="12">
        <v>19260</v>
      </c>
      <c r="D19" s="37"/>
    </row>
    <row r="20" spans="1:4" x14ac:dyDescent="0.25">
      <c r="A20" s="6"/>
      <c r="B20" s="15"/>
      <c r="C20" s="15"/>
      <c r="D20" s="37"/>
    </row>
    <row r="21" spans="1:4" x14ac:dyDescent="0.25">
      <c r="A21" s="47" t="s">
        <v>6</v>
      </c>
      <c r="B21" s="48">
        <v>20000</v>
      </c>
      <c r="C21" s="48">
        <f>SUM(C23:C25)</f>
        <v>47120</v>
      </c>
      <c r="D21" s="49">
        <f>C21-(B21+B22)</f>
        <v>13616</v>
      </c>
    </row>
    <row r="22" spans="1:4" x14ac:dyDescent="0.25">
      <c r="A22" s="50" t="s">
        <v>28</v>
      </c>
      <c r="B22" s="48">
        <v>13504</v>
      </c>
      <c r="C22" s="48"/>
      <c r="D22" s="49"/>
    </row>
    <row r="23" spans="1:4" x14ac:dyDescent="0.25">
      <c r="A23" s="6" t="s">
        <v>26</v>
      </c>
      <c r="B23" s="4"/>
      <c r="C23" s="4">
        <v>9850</v>
      </c>
      <c r="D23" s="37"/>
    </row>
    <row r="24" spans="1:4" x14ac:dyDescent="0.25">
      <c r="A24" s="6" t="s">
        <v>25</v>
      </c>
      <c r="B24" s="4"/>
      <c r="C24" s="4">
        <v>25090</v>
      </c>
      <c r="D24" s="37"/>
    </row>
    <row r="25" spans="1:4" x14ac:dyDescent="0.25">
      <c r="A25" s="6" t="s">
        <v>8</v>
      </c>
      <c r="B25" s="4"/>
      <c r="C25" s="4">
        <v>12180</v>
      </c>
      <c r="D25" s="37"/>
    </row>
    <row r="26" spans="1:4" x14ac:dyDescent="0.25">
      <c r="A26" s="7"/>
      <c r="B26" s="4"/>
      <c r="C26" s="4"/>
      <c r="D26" s="37"/>
    </row>
    <row r="27" spans="1:4" x14ac:dyDescent="0.25">
      <c r="A27" s="47" t="s">
        <v>7</v>
      </c>
      <c r="B27" s="48">
        <v>12965</v>
      </c>
      <c r="C27" s="48">
        <f>SUM(C28)</f>
        <v>30470</v>
      </c>
      <c r="D27" s="49">
        <f>C27-B27</f>
        <v>17505</v>
      </c>
    </row>
    <row r="28" spans="1:4" x14ac:dyDescent="0.25">
      <c r="A28" s="6"/>
      <c r="B28" s="4"/>
      <c r="C28" s="18">
        <v>30470</v>
      </c>
      <c r="D28" s="37"/>
    </row>
    <row r="29" spans="1:4" x14ac:dyDescent="0.25">
      <c r="A29" s="6"/>
      <c r="B29" s="15"/>
      <c r="C29" s="15"/>
      <c r="D29" s="15"/>
    </row>
    <row r="30" spans="1:4" x14ac:dyDescent="0.25">
      <c r="A30" s="8" t="s">
        <v>14</v>
      </c>
      <c r="B30" s="5">
        <v>12250</v>
      </c>
      <c r="C30" s="5">
        <f>SUM(C31)</f>
        <v>6145</v>
      </c>
      <c r="D30" s="36">
        <f>C30-B30</f>
        <v>-6105</v>
      </c>
    </row>
    <row r="31" spans="1:4" x14ac:dyDescent="0.25">
      <c r="A31" s="6"/>
      <c r="B31" s="15"/>
      <c r="C31" s="4">
        <v>6145</v>
      </c>
      <c r="D31" s="15"/>
    </row>
    <row r="32" spans="1:4" x14ac:dyDescent="0.25">
      <c r="A32" s="6"/>
      <c r="B32" s="4"/>
      <c r="C32" s="18"/>
      <c r="D32" s="37"/>
    </row>
    <row r="33" spans="1:4" x14ac:dyDescent="0.25">
      <c r="A33" s="8" t="s">
        <v>5</v>
      </c>
      <c r="B33" s="5">
        <v>4250</v>
      </c>
      <c r="C33" s="5">
        <f>SUM(C34)</f>
        <v>4090</v>
      </c>
      <c r="D33" s="36">
        <f>C33-B33</f>
        <v>-160</v>
      </c>
    </row>
    <row r="34" spans="1:4" x14ac:dyDescent="0.25">
      <c r="A34" s="6"/>
      <c r="B34" s="4"/>
      <c r="C34" s="18">
        <v>4090</v>
      </c>
      <c r="D34" s="37"/>
    </row>
    <row r="35" spans="1:4" x14ac:dyDescent="0.25">
      <c r="A35" s="6"/>
      <c r="B35" s="4"/>
      <c r="C35" s="18"/>
      <c r="D35" s="37"/>
    </row>
    <row r="36" spans="1:4" x14ac:dyDescent="0.25">
      <c r="A36" s="8" t="s">
        <v>10</v>
      </c>
      <c r="B36" s="5">
        <v>10000</v>
      </c>
      <c r="C36" s="5">
        <f>SUM(C37:C38)</f>
        <v>13405</v>
      </c>
      <c r="D36" s="36">
        <f>C36-B36</f>
        <v>3405</v>
      </c>
    </row>
    <row r="37" spans="1:4" x14ac:dyDescent="0.25">
      <c r="A37" s="6" t="s">
        <v>19</v>
      </c>
      <c r="B37" s="4"/>
      <c r="C37" s="18">
        <v>2575</v>
      </c>
      <c r="D37" s="37"/>
    </row>
    <row r="38" spans="1:4" x14ac:dyDescent="0.25">
      <c r="A38" s="6" t="s">
        <v>18</v>
      </c>
      <c r="B38" s="4"/>
      <c r="C38" s="18">
        <v>10830</v>
      </c>
      <c r="D38" s="37"/>
    </row>
    <row r="39" spans="1:4" x14ac:dyDescent="0.25">
      <c r="A39" s="40"/>
      <c r="B39" s="41"/>
      <c r="C39" s="21"/>
      <c r="D39" s="42"/>
    </row>
    <row r="40" spans="1:4" x14ac:dyDescent="0.25">
      <c r="A40" s="46" t="s">
        <v>2</v>
      </c>
      <c r="B40" s="43">
        <f>B36+B33+B30+B27+B21+B22+B16+B8</f>
        <v>135969</v>
      </c>
      <c r="C40" s="44">
        <f>C36+C33+C30+C27+C21+C16+C8</f>
        <v>179500</v>
      </c>
      <c r="D40" s="45">
        <f>C40-B40</f>
        <v>43531</v>
      </c>
    </row>
    <row r="41" spans="1:4" ht="15.75" thickBot="1" x14ac:dyDescent="0.3">
      <c r="A41" s="19"/>
      <c r="B41" s="28"/>
      <c r="C41" s="28"/>
      <c r="D41" s="29"/>
    </row>
    <row r="42" spans="1:4" x14ac:dyDescent="0.25">
      <c r="A42" s="27"/>
      <c r="B42" s="24"/>
      <c r="C42" s="24"/>
    </row>
    <row r="43" spans="1:4" x14ac:dyDescent="0.25">
      <c r="A43" s="10" t="s">
        <v>4</v>
      </c>
      <c r="B43" s="10"/>
      <c r="C43" s="10"/>
      <c r="D43" s="11"/>
    </row>
    <row r="44" spans="1:4" x14ac:dyDescent="0.25">
      <c r="A44" t="s">
        <v>29</v>
      </c>
      <c r="B44" s="20"/>
      <c r="C44" s="2">
        <v>6145</v>
      </c>
      <c r="D44" s="52" t="s">
        <v>30</v>
      </c>
    </row>
    <row r="46" spans="1:4" x14ac:dyDescent="0.25">
      <c r="A46" s="13"/>
      <c r="B46" s="13"/>
      <c r="C46" s="13"/>
      <c r="D46" s="9"/>
    </row>
    <row r="50" spans="1:4" x14ac:dyDescent="0.25">
      <c r="A50" s="13"/>
      <c r="B50" s="16"/>
      <c r="C50" s="16"/>
      <c r="D50" s="14"/>
    </row>
  </sheetData>
  <pageMargins left="0.7" right="0.7" top="0.75" bottom="0.75" header="0.3" footer="0.3"/>
  <pageSetup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1.17.2026</vt:lpstr>
      <vt:lpstr>10.24.2025</vt:lpstr>
      <vt:lpstr>10.6.2025</vt:lpstr>
      <vt:lpstr>8.29.2025</vt:lpstr>
      <vt:lpstr>8.8.2025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2025-10-24T14:34:10Z</cp:lastPrinted>
  <dcterms:created xsi:type="dcterms:W3CDTF">2015-06-05T18:17:20Z</dcterms:created>
  <dcterms:modified xsi:type="dcterms:W3CDTF">2026-01-17T16:41:53Z</dcterms:modified>
</cp:coreProperties>
</file>