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2 Estimates\01 Estimates\"/>
    </mc:Choice>
  </mc:AlternateContent>
  <xr:revisionPtr revIDLastSave="0" documentId="13_ncr:1_{4C596435-9D8D-4268-9F02-17324B6184D2}" xr6:coauthVersionLast="47" xr6:coauthVersionMax="47" xr10:uidLastSave="{00000000-0000-0000-0000-000000000000}"/>
  <bookViews>
    <workbookView xWindow="38280" yWindow="-120" windowWidth="29040" windowHeight="1572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5" i="1" l="1"/>
  <c r="N124" i="1" l="1"/>
  <c r="I6" i="2"/>
  <c r="F6" i="2"/>
  <c r="H6" i="2" s="1"/>
  <c r="H29" i="1"/>
  <c r="G131" i="2"/>
  <c r="M8" i="1"/>
  <c r="K25" i="1"/>
  <c r="K60" i="1"/>
  <c r="K53" i="1"/>
  <c r="J12" i="2"/>
  <c r="J10" i="2" s="1"/>
  <c r="J104" i="2"/>
  <c r="J102" i="2" s="1"/>
  <c r="J110" i="2"/>
  <c r="J108" i="2" s="1"/>
  <c r="J125" i="2"/>
  <c r="J124" i="2"/>
  <c r="J157" i="2"/>
  <c r="J155" i="2" s="1"/>
  <c r="J85" i="2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3" i="5"/>
  <c r="G83" i="5"/>
  <c r="F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2" i="24"/>
  <c r="G272" i="24"/>
  <c r="F272" i="24"/>
  <c r="E272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6" i="2" l="1"/>
  <c r="F16" i="1" s="1"/>
  <c r="J82" i="2"/>
  <c r="J122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2" i="1" l="1"/>
  <c r="K27" i="1"/>
  <c r="H288" i="24"/>
  <c r="G288" i="24"/>
  <c r="F288" i="24"/>
  <c r="E288" i="24"/>
  <c r="H148" i="11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9" i="16"/>
  <c r="F73" i="16"/>
  <c r="F72" i="16"/>
  <c r="F71" i="16"/>
  <c r="F57" i="16"/>
  <c r="F62" i="16"/>
  <c r="F80" i="16"/>
  <c r="H67" i="18"/>
  <c r="H74" i="18"/>
  <c r="H73" i="18"/>
  <c r="H63" i="18"/>
  <c r="H56" i="18"/>
  <c r="H68" i="7"/>
  <c r="G68" i="7"/>
  <c r="F68" i="7"/>
  <c r="E68" i="7"/>
  <c r="H203" i="7"/>
  <c r="G203" i="7"/>
  <c r="F203" i="7"/>
  <c r="E203" i="7"/>
  <c r="G156" i="7"/>
  <c r="G157" i="7"/>
  <c r="G158" i="7"/>
  <c r="G159" i="7"/>
  <c r="G160" i="7"/>
  <c r="G161" i="7"/>
  <c r="G155" i="7"/>
  <c r="G154" i="7"/>
  <c r="G153" i="7"/>
  <c r="G165" i="7"/>
  <c r="G134" i="7"/>
  <c r="G135" i="7"/>
  <c r="G133" i="7"/>
  <c r="G140" i="7"/>
  <c r="G150" i="7"/>
  <c r="G145" i="7"/>
  <c r="G149" i="7"/>
  <c r="G148" i="7"/>
  <c r="G144" i="7"/>
  <c r="G143" i="7"/>
  <c r="G139" i="7"/>
  <c r="G138" i="7"/>
  <c r="G114" i="7"/>
  <c r="G109" i="7"/>
  <c r="G108" i="7"/>
  <c r="G106" i="7"/>
  <c r="G112" i="5"/>
  <c r="G111" i="5"/>
  <c r="G110" i="5"/>
  <c r="G113" i="5"/>
  <c r="G109" i="5"/>
  <c r="G107" i="5"/>
  <c r="G108" i="5"/>
  <c r="G105" i="5"/>
  <c r="F90" i="5"/>
  <c r="F91" i="5" s="1"/>
  <c r="F87" i="5"/>
  <c r="F86" i="5"/>
  <c r="G37" i="5"/>
  <c r="C131" i="1"/>
  <c r="B127" i="21"/>
  <c r="B128" i="21" s="1"/>
  <c r="G93" i="21"/>
  <c r="H242" i="11"/>
  <c r="G242" i="11"/>
  <c r="F242" i="11"/>
  <c r="E242" i="11"/>
  <c r="H132" i="9"/>
  <c r="G132" i="9"/>
  <c r="F132" i="9"/>
  <c r="E132" i="9"/>
  <c r="C132" i="1"/>
  <c r="C130" i="1"/>
  <c r="C129" i="1"/>
  <c r="K59" i="1"/>
  <c r="K17" i="1"/>
  <c r="K18" i="1"/>
  <c r="K19" i="1"/>
  <c r="K20" i="1"/>
  <c r="K21" i="1"/>
  <c r="K23" i="1"/>
  <c r="K24" i="1"/>
  <c r="K26" i="1"/>
  <c r="K29" i="1"/>
  <c r="K30" i="1"/>
  <c r="K31" i="1"/>
  <c r="K16" i="1"/>
  <c r="H168" i="11" l="1"/>
  <c r="H159" i="11"/>
  <c r="H150" i="11"/>
  <c r="F88" i="5"/>
  <c r="B129" i="21"/>
  <c r="F94" i="5"/>
  <c r="K48" i="1"/>
  <c r="C77" i="21" l="1"/>
  <c r="L25" i="1" l="1"/>
  <c r="L130" i="1"/>
  <c r="L131" i="1"/>
  <c r="L133" i="1"/>
  <c r="L134" i="1"/>
  <c r="L135" i="1"/>
  <c r="L129" i="1"/>
  <c r="K130" i="1"/>
  <c r="K131" i="1"/>
  <c r="K132" i="1"/>
  <c r="K133" i="1"/>
  <c r="K134" i="1"/>
  <c r="K135" i="1"/>
  <c r="K136" i="1"/>
  <c r="K129" i="1"/>
  <c r="I124" i="1"/>
  <c r="E124" i="1"/>
  <c r="K123" i="1"/>
  <c r="K122" i="1"/>
  <c r="L53" i="1" l="1"/>
  <c r="L60" i="1"/>
  <c r="L27" i="1"/>
  <c r="L22" i="1"/>
  <c r="L122" i="1"/>
  <c r="L123" i="1"/>
  <c r="L21" i="1"/>
  <c r="L19" i="1"/>
  <c r="L59" i="1"/>
  <c r="L18" i="1"/>
  <c r="L16" i="1"/>
  <c r="L26" i="1"/>
  <c r="L30" i="1"/>
  <c r="L29" i="1"/>
  <c r="L17" i="1"/>
  <c r="L31" i="1"/>
  <c r="L24" i="1"/>
  <c r="L20" i="1"/>
  <c r="L23" i="1"/>
  <c r="L48" i="1"/>
  <c r="L139" i="1"/>
  <c r="L141" i="1"/>
  <c r="G124" i="1"/>
  <c r="L143" i="1"/>
  <c r="M12" i="1"/>
  <c r="M25" i="1" s="1"/>
  <c r="K114" i="1"/>
  <c r="K116" i="1"/>
  <c r="K109" i="1"/>
  <c r="K113" i="1"/>
  <c r="K111" i="1"/>
  <c r="K115" i="1"/>
  <c r="K112" i="1"/>
  <c r="K117" i="1"/>
  <c r="K108" i="1"/>
  <c r="K110" i="1"/>
  <c r="K87" i="1"/>
  <c r="K94" i="1"/>
  <c r="K88" i="1"/>
  <c r="L132" i="1"/>
  <c r="K82" i="1"/>
  <c r="K80" i="1"/>
  <c r="K79" i="1"/>
  <c r="K83" i="1"/>
  <c r="K81" i="1"/>
  <c r="K84" i="1"/>
  <c r="K61" i="1"/>
  <c r="K74" i="1"/>
  <c r="K76" i="1"/>
  <c r="K71" i="1"/>
  <c r="K75" i="1"/>
  <c r="K45" i="1"/>
  <c r="K72" i="1"/>
  <c r="K70" i="1"/>
  <c r="K73" i="1"/>
  <c r="K46" i="1"/>
  <c r="K44" i="1"/>
  <c r="K69" i="1"/>
  <c r="K63" i="1"/>
  <c r="K62" i="1"/>
  <c r="K97" i="1"/>
  <c r="K64" i="1"/>
  <c r="K78" i="1"/>
  <c r="K105" i="1"/>
  <c r="K52" i="1"/>
  <c r="K106" i="1"/>
  <c r="K96" i="1"/>
  <c r="K102" i="1"/>
  <c r="K104" i="1"/>
  <c r="K86" i="1"/>
  <c r="K91" i="1"/>
  <c r="K50" i="1"/>
  <c r="K33" i="1"/>
  <c r="K51" i="1"/>
  <c r="K68" i="1"/>
  <c r="K43" i="1"/>
  <c r="K37" i="1"/>
  <c r="K36" i="1"/>
  <c r="K34" i="1"/>
  <c r="K39" i="1"/>
  <c r="K41" i="1"/>
  <c r="K66" i="1"/>
  <c r="K40" i="1"/>
  <c r="K100" i="1"/>
  <c r="K99" i="1"/>
  <c r="K57" i="1"/>
  <c r="K55" i="1"/>
  <c r="K90" i="1"/>
  <c r="K98" i="1"/>
  <c r="K120" i="1"/>
  <c r="K103" i="1"/>
  <c r="K54" i="1"/>
  <c r="K119" i="1"/>
  <c r="K56" i="1"/>
  <c r="K92" i="1"/>
  <c r="K47" i="1"/>
  <c r="M53" i="1" l="1"/>
  <c r="M60" i="1"/>
  <c r="M27" i="1"/>
  <c r="M22" i="1"/>
  <c r="M76" i="1"/>
  <c r="L76" i="1"/>
  <c r="L72" i="1"/>
  <c r="M72" i="1"/>
  <c r="M56" i="1"/>
  <c r="L56" i="1"/>
  <c r="M66" i="1"/>
  <c r="L66" i="1"/>
  <c r="L50" i="1"/>
  <c r="M50" i="1"/>
  <c r="M64" i="1"/>
  <c r="L64" i="1"/>
  <c r="L45" i="1"/>
  <c r="M45" i="1"/>
  <c r="L80" i="1"/>
  <c r="M80" i="1"/>
  <c r="L36" i="1"/>
  <c r="M36" i="1"/>
  <c r="L117" i="1"/>
  <c r="M117" i="1"/>
  <c r="L92" i="1"/>
  <c r="M92" i="1"/>
  <c r="M33" i="1"/>
  <c r="L33" i="1"/>
  <c r="L79" i="1"/>
  <c r="M79" i="1"/>
  <c r="L119" i="1"/>
  <c r="M119" i="1"/>
  <c r="L41" i="1"/>
  <c r="M41" i="1"/>
  <c r="L97" i="1"/>
  <c r="M97" i="1"/>
  <c r="L75" i="1"/>
  <c r="M75" i="1"/>
  <c r="L82" i="1"/>
  <c r="M82" i="1"/>
  <c r="M87" i="1"/>
  <c r="L87" i="1"/>
  <c r="L69" i="1"/>
  <c r="M69" i="1"/>
  <c r="L40" i="1"/>
  <c r="M40" i="1"/>
  <c r="M54" i="1"/>
  <c r="L54" i="1"/>
  <c r="L39" i="1"/>
  <c r="M39" i="1"/>
  <c r="L91" i="1"/>
  <c r="M91" i="1"/>
  <c r="L62" i="1"/>
  <c r="M62" i="1"/>
  <c r="L71" i="1"/>
  <c r="M71" i="1"/>
  <c r="L110" i="1"/>
  <c r="M110" i="1"/>
  <c r="M114" i="1"/>
  <c r="L114" i="1"/>
  <c r="L120" i="1"/>
  <c r="M120" i="1"/>
  <c r="M78" i="1"/>
  <c r="L78" i="1"/>
  <c r="M103" i="1"/>
  <c r="L103" i="1"/>
  <c r="M34" i="1"/>
  <c r="L34" i="1"/>
  <c r="M86" i="1"/>
  <c r="L86" i="1"/>
  <c r="L63" i="1"/>
  <c r="M63" i="1"/>
  <c r="L108" i="1"/>
  <c r="M108" i="1"/>
  <c r="M26" i="1"/>
  <c r="M21" i="1"/>
  <c r="M59" i="1"/>
  <c r="M23" i="1"/>
  <c r="M16" i="1"/>
  <c r="M30" i="1"/>
  <c r="M24" i="1"/>
  <c r="M31" i="1"/>
  <c r="M17" i="1"/>
  <c r="M29" i="1"/>
  <c r="M18" i="1"/>
  <c r="M20" i="1"/>
  <c r="M19" i="1"/>
  <c r="M48" i="1"/>
  <c r="M44" i="1"/>
  <c r="L44" i="1"/>
  <c r="L102" i="1"/>
  <c r="M102" i="1"/>
  <c r="L46" i="1"/>
  <c r="M46" i="1"/>
  <c r="L61" i="1"/>
  <c r="M61" i="1"/>
  <c r="L88" i="1"/>
  <c r="M88" i="1"/>
  <c r="L115" i="1"/>
  <c r="M115" i="1"/>
  <c r="M55" i="1"/>
  <c r="L55" i="1"/>
  <c r="M43" i="1"/>
  <c r="L43" i="1"/>
  <c r="L96" i="1"/>
  <c r="M96" i="1"/>
  <c r="L73" i="1"/>
  <c r="M73" i="1"/>
  <c r="L84" i="1"/>
  <c r="M84" i="1"/>
  <c r="L111" i="1"/>
  <c r="M111" i="1"/>
  <c r="L98" i="1"/>
  <c r="M98" i="1"/>
  <c r="M104" i="1"/>
  <c r="L104" i="1"/>
  <c r="L90" i="1"/>
  <c r="M90" i="1"/>
  <c r="L57" i="1"/>
  <c r="M57" i="1"/>
  <c r="L106" i="1"/>
  <c r="M106" i="1"/>
  <c r="L81" i="1"/>
  <c r="M81" i="1"/>
  <c r="M94" i="1"/>
  <c r="L94" i="1"/>
  <c r="M113" i="1"/>
  <c r="L113" i="1"/>
  <c r="M123" i="1"/>
  <c r="L37" i="1"/>
  <c r="M37" i="1"/>
  <c r="L74" i="1"/>
  <c r="M74" i="1"/>
  <c r="M112" i="1"/>
  <c r="L112" i="1"/>
  <c r="L99" i="1"/>
  <c r="M99" i="1"/>
  <c r="L68" i="1"/>
  <c r="M68" i="1"/>
  <c r="L52" i="1"/>
  <c r="M52" i="1"/>
  <c r="L70" i="1"/>
  <c r="M70" i="1"/>
  <c r="L83" i="1"/>
  <c r="M83" i="1"/>
  <c r="L109" i="1"/>
  <c r="M109" i="1"/>
  <c r="L47" i="1"/>
  <c r="M47" i="1"/>
  <c r="L100" i="1"/>
  <c r="M100" i="1"/>
  <c r="L51" i="1"/>
  <c r="M51" i="1"/>
  <c r="M105" i="1"/>
  <c r="L105" i="1"/>
  <c r="L116" i="1"/>
  <c r="M116" i="1"/>
  <c r="M122" i="1"/>
  <c r="K42" i="1"/>
  <c r="K93" i="1"/>
  <c r="K35" i="1"/>
  <c r="K77" i="1"/>
  <c r="L136" i="1"/>
  <c r="L93" i="1" l="1"/>
  <c r="M93" i="1"/>
  <c r="M42" i="1"/>
  <c r="L42" i="1"/>
  <c r="L35" i="1"/>
  <c r="M35" i="1"/>
  <c r="M77" i="1"/>
  <c r="L77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56" i="24"/>
  <c r="H255" i="24"/>
  <c r="H254" i="24"/>
  <c r="F253" i="24"/>
  <c r="H253" i="24" s="1"/>
  <c r="C243" i="24"/>
  <c r="C244" i="24" s="1"/>
  <c r="I222" i="24"/>
  <c r="I221" i="24"/>
  <c r="I213" i="24" s="1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111" i="24" s="1"/>
  <c r="J77" i="24"/>
  <c r="J76" i="24"/>
  <c r="J75" i="24"/>
  <c r="J74" i="24"/>
  <c r="J73" i="24"/>
  <c r="J72" i="24" s="1"/>
  <c r="J58" i="24"/>
  <c r="J57" i="24"/>
  <c r="J56" i="24"/>
  <c r="J55" i="24"/>
  <c r="J29" i="24"/>
  <c r="J28" i="24"/>
  <c r="J27" i="24"/>
  <c r="J26" i="24"/>
  <c r="G164" i="7"/>
  <c r="G130" i="7"/>
  <c r="G129" i="7"/>
  <c r="G128" i="7"/>
  <c r="G125" i="7"/>
  <c r="G124" i="7"/>
  <c r="G123" i="7"/>
  <c r="G122" i="7"/>
  <c r="G121" i="7"/>
  <c r="G120" i="7"/>
  <c r="G119" i="7"/>
  <c r="G118" i="7"/>
  <c r="G115" i="7"/>
  <c r="G113" i="7"/>
  <c r="G112" i="7"/>
  <c r="G111" i="7"/>
  <c r="G110" i="7"/>
  <c r="G107" i="7"/>
  <c r="G105" i="7"/>
  <c r="G166" i="7" s="1"/>
  <c r="G123" i="5"/>
  <c r="G121" i="5"/>
  <c r="G120" i="5"/>
  <c r="G119" i="5"/>
  <c r="G118" i="5"/>
  <c r="G117" i="5"/>
  <c r="G116" i="5"/>
  <c r="G122" i="5"/>
  <c r="G115" i="5"/>
  <c r="G114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H28" i="1" s="1"/>
  <c r="J134" i="2"/>
  <c r="J131" i="2"/>
  <c r="F28" i="1" s="1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F124" i="1" l="1"/>
  <c r="L140" i="1"/>
  <c r="H124" i="1"/>
  <c r="L142" i="1"/>
  <c r="K28" i="1"/>
  <c r="J129" i="2"/>
  <c r="J89" i="2"/>
  <c r="J67" i="2"/>
  <c r="G167" i="7"/>
  <c r="G168" i="7" s="1"/>
  <c r="H238" i="24"/>
  <c r="I189" i="24"/>
  <c r="J54" i="24"/>
  <c r="J121" i="24"/>
  <c r="J25" i="24"/>
  <c r="H106" i="11"/>
  <c r="H77" i="11"/>
  <c r="H37" i="11"/>
  <c r="H39" i="11" s="1"/>
  <c r="H40" i="11" s="1"/>
  <c r="J75" i="2"/>
  <c r="H56" i="4"/>
  <c r="F22" i="5"/>
  <c r="G124" i="5"/>
  <c r="G125" i="5" s="1"/>
  <c r="G126" i="5" s="1"/>
  <c r="G49" i="5"/>
  <c r="G50" i="5" s="1"/>
  <c r="G51" i="5" s="1"/>
  <c r="J109" i="24"/>
  <c r="C219" i="24"/>
  <c r="C194" i="24"/>
  <c r="C196" i="24" s="1"/>
  <c r="J60" i="2"/>
  <c r="J114" i="2"/>
  <c r="L144" i="1" l="1"/>
  <c r="L146" i="1" s="1"/>
  <c r="L147" i="1" s="1"/>
  <c r="K124" i="1" s="1"/>
  <c r="M28" i="1"/>
  <c r="K15" i="1"/>
  <c r="L28" i="1"/>
  <c r="J23" i="24"/>
  <c r="H108" i="11"/>
  <c r="H109" i="11" s="1"/>
  <c r="J119" i="24"/>
  <c r="J70" i="24"/>
  <c r="F23" i="5"/>
  <c r="F24" i="5" s="1"/>
  <c r="F27" i="5" s="1"/>
  <c r="K121" i="1"/>
  <c r="K118" i="1"/>
  <c r="K107" i="1"/>
  <c r="K101" i="1"/>
  <c r="K95" i="1"/>
  <c r="K89" i="1"/>
  <c r="K85" i="1"/>
  <c r="K65" i="1"/>
  <c r="K58" i="1"/>
  <c r="K49" i="1"/>
  <c r="K38" i="1"/>
  <c r="K32" i="1"/>
  <c r="L124" i="1" l="1"/>
  <c r="M124" i="1"/>
  <c r="L15" i="1"/>
  <c r="M15" i="1"/>
  <c r="H79" i="11"/>
  <c r="H80" i="11" s="1"/>
  <c r="H111" i="11" s="1"/>
  <c r="L107" i="1"/>
  <c r="M107" i="1"/>
  <c r="L118" i="1"/>
  <c r="M118" i="1"/>
  <c r="L121" i="1"/>
  <c r="M121" i="1"/>
  <c r="L58" i="1"/>
  <c r="M58" i="1"/>
  <c r="M65" i="1"/>
  <c r="L65" i="1"/>
  <c r="L38" i="1"/>
  <c r="M38" i="1"/>
  <c r="L85" i="1"/>
  <c r="M85" i="1"/>
  <c r="L95" i="1"/>
  <c r="M95" i="1"/>
  <c r="M32" i="1"/>
  <c r="L32" i="1"/>
  <c r="L49" i="1"/>
  <c r="M49" i="1"/>
  <c r="L89" i="1"/>
  <c r="M89" i="1"/>
  <c r="L101" i="1"/>
  <c r="M101" i="1"/>
</calcChain>
</file>

<file path=xl/sharedStrings.xml><?xml version="1.0" encoding="utf-8"?>
<sst xmlns="http://schemas.openxmlformats.org/spreadsheetml/2006/main" count="2365" uniqueCount="751">
  <si>
    <t>PROJECT COST SUMMARY</t>
  </si>
  <si>
    <t>PROJECT MANAGER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</si>
  <si>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</si>
  <si>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</si>
  <si>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</si>
  <si>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</si>
  <si>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</si>
  <si>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</si>
  <si>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</si>
  <si>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</si>
  <si>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</si>
  <si>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</si>
  <si>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COVERED DECK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</si>
  <si>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</si>
  <si>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</si>
  <si>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</si>
  <si>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</si>
  <si>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</si>
  <si>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</si>
  <si>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</si>
  <si>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</si>
  <si>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</si>
  <si>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</si>
  <si>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</si>
  <si>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</si>
  <si>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</si>
  <si>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</si>
  <si>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</si>
  <si>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</si>
  <si>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</si>
  <si>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</si>
  <si>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</si>
  <si>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</si>
  <si>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</si>
  <si>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</si>
  <si>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</si>
  <si>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</si>
  <si>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</si>
  <si>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</si>
  <si>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</si>
  <si>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</si>
  <si>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</si>
  <si>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</si>
  <si>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</si>
  <si>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</si>
  <si>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</si>
  <si>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</si>
  <si>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</si>
  <si>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</si>
  <si>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</si>
  <si>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</si>
  <si>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</si>
  <si>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</si>
  <si>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</si>
  <si>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</si>
  <si>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</si>
  <si>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</si>
  <si>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</si>
  <si>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</si>
  <si>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</si>
  <si>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</si>
  <si>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</si>
  <si>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</si>
  <si>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</si>
  <si>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</si>
  <si>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Exterior/Deck Railing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</si>
  <si>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</si>
  <si>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</si>
  <si>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</si>
  <si>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</si>
  <si>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</si>
  <si>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</si>
  <si>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</si>
  <si>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</si>
  <si>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</si>
  <si>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</si>
  <si>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</si>
  <si>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</si>
  <si>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</si>
  <si>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</si>
  <si>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</si>
  <si>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</si>
  <si>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</si>
  <si>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</si>
  <si>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</si>
  <si>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</si>
  <si>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</si>
  <si>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</si>
  <si>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</si>
  <si>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</si>
  <si>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</si>
  <si>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</si>
  <si>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</si>
  <si>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</si>
  <si>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</si>
  <si>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</si>
  <si>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</si>
  <si>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</si>
  <si>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</si>
  <si>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</si>
  <si>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</si>
  <si>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</si>
  <si>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</si>
  <si>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</si>
  <si>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</si>
  <si>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</si>
  <si>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</si>
  <si>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</si>
  <si>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</si>
  <si>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</si>
  <si>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</si>
  <si>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</si>
  <si>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</si>
  <si>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</si>
  <si>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</si>
  <si>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</si>
  <si>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</si>
  <si>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</si>
  <si>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</si>
  <si>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</si>
  <si>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</si>
  <si>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</si>
  <si>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</si>
  <si>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</si>
  <si>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</si>
  <si>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</si>
  <si>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</si>
  <si>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</si>
  <si>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</si>
  <si>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</si>
  <si>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</si>
  <si>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</si>
  <si>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</si>
  <si>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</si>
  <si>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</si>
  <si>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</si>
  <si>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</si>
  <si>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</si>
  <si>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</si>
  <si>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</si>
  <si>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</si>
  <si>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</si>
  <si>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</si>
  <si>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</si>
  <si>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</si>
  <si>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</si>
  <si>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</si>
  <si>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</si>
  <si>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</si>
  <si>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32.300</t>
  </si>
  <si>
    <t>Landscape Lighting Allowance</t>
  </si>
  <si>
    <t>32.310</t>
  </si>
  <si>
    <t>32.320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</si>
  <si>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</si>
  <si>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</si>
  <si>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</si>
  <si>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</si>
  <si>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</si>
  <si>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</si>
  <si>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</si>
  <si>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</si>
  <si>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</si>
  <si>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</si>
  <si>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</si>
  <si>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</si>
  <si>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</si>
  <si>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</si>
  <si>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</si>
  <si>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</si>
  <si>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</si>
  <si>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</si>
  <si>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</si>
  <si>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</si>
  <si>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</si>
  <si>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</si>
  <si>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</si>
  <si>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</si>
  <si>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</si>
  <si>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</si>
  <si>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</si>
  <si>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</si>
  <si>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</si>
  <si>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</si>
  <si>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</si>
  <si>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</si>
  <si>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</si>
  <si>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</si>
  <si>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</si>
  <si>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</si>
  <si>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</si>
  <si>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</si>
  <si>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</si>
  <si>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</si>
  <si>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</si>
  <si>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</si>
  <si>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</si>
  <si>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</si>
  <si>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</si>
  <si>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</si>
  <si>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</si>
  <si>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</si>
  <si>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</si>
  <si>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Final Clean</t>
  </si>
  <si>
    <t>Dumpsters</t>
  </si>
  <si>
    <t>S2</t>
  </si>
  <si>
    <t>Warranty Historical</t>
  </si>
  <si>
    <t>Own</t>
  </si>
  <si>
    <t>McNeil</t>
  </si>
  <si>
    <t>/TOTAL/COST</t>
  </si>
  <si>
    <t>/JOB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</si>
  <si>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</si>
  <si>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</si>
  <si>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</si>
  <si>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</si>
  <si>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</si>
  <si>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</si>
  <si>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</si>
  <si>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</si>
  <si>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</si>
  <si>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</si>
  <si>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</si>
  <si>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</si>
  <si>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</si>
  <si>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</si>
  <si>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</si>
  <si>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</si>
  <si>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</si>
  <si>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</si>
  <si>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</si>
  <si>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</si>
  <si>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</si>
  <si>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</si>
  <si>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</si>
  <si>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</si>
  <si>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</si>
  <si>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</si>
  <si>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</si>
  <si>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</si>
  <si>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</si>
  <si>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</si>
  <si>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</si>
  <si>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</si>
  <si>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</si>
  <si>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</si>
  <si>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</si>
  <si>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</si>
  <si>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</si>
  <si>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</si>
  <si>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</si>
  <si>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</si>
  <si>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</si>
  <si>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</si>
  <si>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</si>
  <si>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</si>
  <si>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</si>
  <si>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</si>
  <si>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</si>
  <si>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</si>
  <si>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</si>
  <si>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</si>
  <si>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</si>
  <si>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</si>
  <si>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</si>
  <si>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</si>
  <si>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</si>
  <si>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</si>
  <si>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</si>
  <si>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</si>
  <si>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</si>
  <si>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</si>
  <si>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</si>
  <si>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</si>
  <si>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</si>
  <si>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</si>
  <si>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</si>
  <si>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</si>
  <si>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</si>
  <si>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</si>
  <si>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</si>
  <si>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</si>
  <si>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</si>
  <si>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</si>
  <si>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</si>
  <si>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</si>
  <si>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</si>
  <si>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</si>
  <si>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</si>
  <si>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</si>
  <si>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</si>
  <si>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</si>
  <si>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</si>
  <si>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</si>
  <si>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</si>
  <si>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</si>
  <si>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</si>
  <si>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</si>
  <si>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</si>
  <si>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</si>
  <si>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</si>
  <si>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</si>
  <si>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</si>
  <si>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</si>
  <si>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</si>
  <si>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</si>
  <si>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</si>
  <si>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</si>
  <si>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</si>
  <si>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</si>
  <si>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</si>
  <si>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</si>
  <si>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</si>
  <si>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</si>
  <si>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</si>
  <si>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</si>
  <si>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</si>
  <si>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</si>
  <si>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</si>
  <si>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</si>
  <si>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</si>
  <si>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</si>
  <si>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</si>
  <si>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</si>
  <si>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</si>
  <si>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</si>
  <si>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</si>
  <si>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</si>
  <si>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</si>
  <si>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</si>
  <si>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</si>
  <si>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</si>
  <si>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</si>
  <si>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</si>
  <si>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</si>
  <si>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</si>
  <si>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</si>
  <si>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</si>
  <si>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</si>
  <si>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</si>
  <si>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</si>
  <si>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</si>
  <si>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</si>
  <si>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</si>
  <si>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</si>
  <si>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</si>
  <si>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</si>
  <si>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</si>
  <si>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</si>
  <si>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</si>
  <si>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</si>
  <si>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</si>
  <si>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</si>
  <si>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</si>
  <si>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</si>
  <si>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</si>
  <si>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</si>
  <si>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</si>
  <si>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</si>
  <si>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</si>
  <si>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</si>
  <si>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</si>
  <si>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</si>
  <si>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</si>
  <si>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</si>
  <si>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</si>
  <si>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</si>
  <si>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</si>
  <si>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</si>
  <si>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</si>
  <si>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</si>
  <si>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</si>
  <si>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</si>
  <si>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</si>
  <si>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</si>
  <si>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</si>
  <si>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</si>
  <si>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</si>
  <si>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</si>
  <si>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</si>
  <si>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</si>
  <si>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</si>
  <si>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</si>
  <si>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</si>
  <si>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</si>
  <si>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</si>
  <si>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</si>
  <si>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</si>
  <si>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</si>
  <si>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</si>
  <si>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</si>
  <si>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</si>
  <si>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</si>
  <si>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</si>
  <si>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</si>
  <si>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</si>
  <si>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</si>
  <si>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</si>
  <si>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</si>
  <si>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</si>
  <si>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</si>
  <si>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</si>
  <si>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</si>
  <si>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</si>
  <si>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</si>
  <si>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</si>
  <si>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</si>
  <si>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</si>
  <si>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</si>
  <si>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</si>
  <si>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</si>
  <si>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</si>
  <si>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</si>
  <si>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</si>
  <si>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</si>
  <si>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</si>
  <si>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</si>
  <si>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</si>
  <si>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</si>
  <si>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</si>
  <si>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</si>
  <si>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</si>
  <si>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</si>
  <si>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</si>
  <si>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</si>
  <si>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</si>
  <si>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</si>
  <si>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</si>
  <si>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</si>
  <si>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</si>
  <si>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</si>
  <si>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</si>
  <si>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</si>
  <si>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</si>
  <si>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</si>
  <si>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</si>
  <si>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</si>
  <si>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</si>
  <si>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</si>
  <si>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</si>
  <si>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32.142</t>
  </si>
  <si>
    <t>32.800</t>
  </si>
  <si>
    <t>32.922</t>
  </si>
  <si>
    <t>Fire Suppression</t>
  </si>
  <si>
    <t>Screen Porch System</t>
  </si>
  <si>
    <t>Irrigation Allowance</t>
  </si>
  <si>
    <t>Seeding/Sod Allowance</t>
  </si>
  <si>
    <t>09.300</t>
  </si>
  <si>
    <t>Tile</t>
  </si>
  <si>
    <t>06.612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</si>
  <si>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</si>
  <si>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</si>
  <si>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</si>
  <si>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</si>
  <si>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</si>
  <si>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</si>
  <si>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</si>
  <si>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</si>
  <si>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Tile Allowance</t>
  </si>
  <si>
    <t>Rubber Athletic Flooring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</si>
  <si>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</si>
  <si>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</si>
  <si>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</si>
  <si>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</si>
  <si>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</si>
  <si>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</si>
  <si>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</si>
  <si>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</si>
  <si>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</si>
  <si>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</si>
  <si>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</si>
  <si>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</si>
  <si>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</si>
  <si>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</si>
  <si>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33.462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</si>
  <si>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</si>
  <si>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</si>
  <si>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</si>
  <si>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</si>
  <si>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</si>
  <si>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</si>
  <si>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</si>
  <si>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</si>
  <si>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</si>
  <si>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</si>
  <si>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</si>
  <si>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</si>
  <si>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</si>
  <si>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</si>
  <si>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</si>
  <si>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</si>
  <si>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</si>
  <si>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</si>
  <si>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</si>
  <si>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</si>
  <si>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</si>
  <si>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</si>
  <si>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</si>
  <si>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</si>
  <si>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</si>
  <si>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</si>
  <si>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</si>
  <si>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</si>
  <si>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</si>
  <si>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</si>
  <si>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</si>
  <si>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</si>
  <si>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</si>
  <si>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</si>
  <si>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</si>
  <si>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</si>
  <si>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</si>
  <si>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</si>
  <si>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</si>
  <si>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</si>
  <si>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</si>
  <si>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</si>
  <si>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</si>
  <si>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</si>
  <si>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</si>
  <si>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</si>
  <si>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</si>
  <si>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</si>
  <si>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</si>
  <si>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</si>
  <si>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</si>
  <si>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</si>
  <si>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</si>
  <si>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</si>
  <si>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</si>
  <si>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</si>
  <si>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</si>
  <si>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</si>
  <si>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</si>
  <si>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</si>
  <si>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</si>
  <si>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</si>
  <si>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</si>
  <si>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</si>
  <si>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</si>
  <si>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</si>
  <si>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</si>
  <si>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</si>
  <si>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</si>
  <si>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</si>
  <si>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</si>
  <si>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</si>
  <si>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</si>
  <si>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</si>
  <si>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</si>
  <si>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</si>
  <si>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</si>
  <si>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</si>
  <si>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</si>
  <si>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</si>
  <si>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</si>
  <si>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</si>
  <si>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</si>
  <si>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</si>
  <si>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</si>
  <si>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</si>
  <si>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</si>
  <si>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</si>
  <si>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</si>
  <si>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</si>
  <si>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</si>
  <si>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</si>
  <si>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</si>
  <si>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</si>
  <si>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</si>
  <si>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</si>
  <si>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</si>
  <si>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</si>
  <si>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</si>
  <si>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</si>
  <si>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</si>
  <si>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</si>
  <si>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</si>
  <si>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</si>
  <si>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</si>
  <si>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</si>
  <si>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</si>
  <si>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</si>
  <si>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</si>
  <si>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</si>
  <si>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</si>
  <si>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</si>
  <si>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</si>
  <si>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DETAIL</t>
  </si>
  <si>
    <t>BEAMS</t>
  </si>
  <si>
    <t>Industrial Board (structure)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</si>
  <si>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</si>
  <si>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</si>
  <si>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</si>
  <si>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</si>
  <si>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</si>
  <si>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</si>
  <si>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</si>
  <si>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</si>
  <si>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</si>
  <si>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</si>
  <si>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</si>
  <si>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</si>
  <si>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</si>
  <si>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</si>
  <si>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</si>
  <si>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</si>
  <si>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</si>
  <si>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</si>
  <si>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</si>
  <si>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</si>
  <si>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</si>
  <si>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</si>
  <si>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</si>
  <si>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</si>
  <si>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</si>
  <si>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</si>
  <si>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</si>
  <si>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</si>
  <si>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</si>
  <si>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</si>
  <si>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</si>
  <si>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</si>
  <si>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</si>
  <si>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</si>
  <si>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</si>
  <si>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</si>
  <si>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</si>
  <si>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</si>
  <si>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</si>
  <si>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</si>
  <si>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</si>
  <si>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</si>
  <si>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</si>
  <si>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</si>
  <si>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</si>
  <si>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</si>
  <si>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</si>
  <si>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</si>
  <si>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</si>
  <si>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</si>
  <si>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</si>
  <si>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</si>
  <si>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</si>
  <si>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</si>
  <si>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</si>
  <si>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</si>
  <si>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</si>
  <si>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</si>
  <si>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</si>
  <si>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</si>
  <si>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</si>
  <si>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</si>
  <si>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</si>
  <si>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</si>
  <si>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</si>
  <si>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</si>
  <si>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</si>
  <si>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</si>
  <si>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</si>
  <si>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</si>
  <si>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</si>
  <si>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</si>
  <si>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</si>
  <si>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</si>
  <si>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</si>
  <si>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</si>
  <si>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Mechanical/Storage</t>
  </si>
  <si>
    <t>Epoxy Flooring Material / Installation</t>
  </si>
  <si>
    <t>Total SF</t>
  </si>
  <si>
    <t>Conversion to SY (X 1.30 / 9)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</si>
  <si>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</si>
  <si>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</si>
  <si>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</si>
  <si>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</si>
  <si>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</si>
  <si>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</si>
  <si>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</si>
  <si>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</si>
  <si>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</si>
  <si>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</si>
  <si>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</si>
  <si>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</si>
  <si>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</si>
  <si>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</si>
  <si>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</si>
  <si>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</si>
  <si>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</si>
  <si>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</si>
  <si>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</si>
  <si>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</si>
  <si>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</si>
  <si>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</si>
  <si>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</si>
  <si>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</si>
  <si>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</si>
  <si>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</si>
  <si>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</si>
  <si>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</si>
  <si>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</si>
  <si>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</si>
  <si>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</si>
  <si>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</si>
  <si>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</si>
  <si>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</si>
  <si>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</si>
  <si>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</si>
  <si>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</si>
  <si>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</si>
  <si>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</si>
  <si>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</si>
  <si>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</si>
  <si>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</si>
  <si>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</si>
  <si>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</si>
  <si>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</si>
  <si>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</si>
  <si>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</si>
  <si>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</si>
  <si>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</si>
  <si>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</si>
  <si>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</si>
  <si>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</si>
  <si>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</si>
  <si>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</si>
  <si>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</si>
  <si>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Ostronic Residence</t>
  </si>
  <si>
    <t>1672 S 150th Avenue, Omaha, NE 68144</t>
  </si>
  <si>
    <t>May 2026</t>
  </si>
  <si>
    <t>Heartwood Lot 8</t>
  </si>
  <si>
    <t>Composite Decking (Timbertech Terrain)</t>
  </si>
  <si>
    <t>Cabinetry Allowance (Signature360 &amp; Classic360)</t>
  </si>
  <si>
    <t>Roofing (Asphalt) &amp; Metal Chimney Cap</t>
  </si>
  <si>
    <t>07.455</t>
  </si>
  <si>
    <t>08.141</t>
  </si>
  <si>
    <t>Hidden Office Door Allowance</t>
  </si>
  <si>
    <t>Windows (Lifestyle)</t>
  </si>
  <si>
    <t>Mirrors/Pantry Door Glass/Shower Doors</t>
  </si>
  <si>
    <t>Rubber Athletic Flooring Allowance (Kinetex)</t>
  </si>
  <si>
    <t>Tile Backsplash (includes stone at LL Bar)</t>
  </si>
  <si>
    <t>Mailbox - community box</t>
  </si>
  <si>
    <t>assume 17 mo x 4.33weeks/mo</t>
  </si>
  <si>
    <t>74 weeks</t>
  </si>
  <si>
    <t>2.5 hrs/week</t>
  </si>
  <si>
    <t>Excludes drywall in phase - new dumpster every 3 weeks approx</t>
  </si>
  <si>
    <t>each</t>
  </si>
  <si>
    <t>Carpet Allowance (stairs)</t>
  </si>
  <si>
    <t>Garage Doors (Coachman)</t>
  </si>
  <si>
    <t>Drywall (level 4 walls)</t>
  </si>
  <si>
    <t>Fireplaces (arched unit)</t>
  </si>
  <si>
    <t>Contigency &amp; other</t>
  </si>
  <si>
    <t>Appliance Allowance (Frigidaire option)</t>
  </si>
  <si>
    <t>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</si>
</sst>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2"/>
      <color theme="0"/>
      <name val="Calibri"/>
      <family val="2"/>
      <scheme val="minor"/>
    </font>
    <font>
      <b/>
      <i/>
      <sz val="10"/>
      <name val="Arial"/>
      <family val="2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7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0" fontId="28" fillId="0" borderId="0" xfId="0" applyFont="1" applyAlignment="1">
      <alignment horizontal="left" indent="2"/>
    </xf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43" fontId="36" fillId="2" borderId="0" xfId="1" applyFont="1" applyFill="1" applyBorder="1" applyAlignment="1" applyProtection="1">
      <alignment horizontal="center"/>
    </xf>
    <xf numFmtId="164" fontId="36" fillId="2" borderId="0" xfId="1" applyNumberFormat="1" applyFont="1" applyFill="1" applyBorder="1" applyProtection="1"/>
    <xf numFmtId="0" fontId="3" fillId="0" borderId="1" xfId="0" applyFont="1" applyBorder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0" fontId="3" fillId="0" borderId="16" xfId="0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7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7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17" fontId="0" fillId="0" borderId="0" xfId="0" quotePrefix="1" applyNumberFormat="1"/>
    <xf numFmtId="164" fontId="7" fillId="0" borderId="0" xfId="1" applyNumberFormat="1" applyFont="1" applyBorder="1" applyProtection="1"/>
    <xf numFmtId="164" fontId="0" fillId="0" borderId="0" xfId="0" applyNumberFormat="1"/>
    <xf numFmtId="0" fontId="0" fillId="0" borderId="0" xfId="0" quotePrefix="1" applyAlignment="1">
      <alignment horizontal="center"/>
    </xf>
    <xf numFmtId="164" fontId="7" fillId="0" borderId="0" xfId="1" applyNumberFormat="1" applyFont="1" applyBorder="1" applyAlignment="1" applyProtection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164" fontId="38" fillId="0" borderId="0" xfId="0" applyNumberFormat="1" applyFont="1"/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</sheetPr>
  <dimension ref="A1:N150"/>
  <sheetViews>
    <sheetView tabSelected="1" zoomScaleNormal="100" workbookViewId="0">
      <selection activeCell="N125" sqref="A1:N125"/>
    </sheetView>
  </sheetViews>
  <sheetFormatPr defaultColWidth="5" defaultRowHeight="15.5" x14ac:dyDescent="0.35"/>
  <cols>
    <col min="1" max="1" width="10.7265625" style="1" customWidth="1"/>
    <col min="2" max="2" width="1.81640625" style="1" customWidth="1"/>
    <col min="3" max="3" width="45.54296875" style="1" customWidth="1"/>
    <col min="4" max="4" width="1.81640625" style="1" customWidth="1"/>
    <col min="5" max="5" width="10.1796875" style="1" hidden="1" customWidth="1"/>
    <col min="6" max="6" width="8.36328125" style="1" hidden="1" customWidth="1"/>
    <col min="7" max="7" width="9.6328125" style="1" hidden="1" customWidth="1"/>
    <col min="8" max="8" width="8.36328125" style="1" hidden="1" customWidth="1"/>
    <col min="9" max="9" width="20.453125" style="1" hidden="1" customWidth="1"/>
    <col min="10" max="10" width="1.81640625" style="1" customWidth="1"/>
    <col min="11" max="11" width="20.54296875" style="1" bestFit="1" customWidth="1"/>
    <col min="12" max="12" width="18.7265625" style="1" hidden="1" customWidth="1"/>
    <col min="13" max="13" width="8.36328125" style="1" hidden="1" customWidth="1"/>
    <col min="14" max="14" width="10.7265625" style="1" bestFit="1" customWidth="1"/>
    <col min="15" max="16384" width="5" style="1"/>
  </cols>
  <sheetData>
    <row r="1" spans="1:14" ht="16.5" customHeight="1" x14ac:dyDescent="0.35"/>
    <row r="2" spans="1:14" ht="3.65" customHeight="1" x14ac:dyDescent="0.3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</row>
    <row r="3" spans="1:14" ht="21" x14ac:dyDescent="0.5">
      <c r="A3" s="231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4" customFormat="1" ht="14.5" x14ac:dyDescent="0.35"/>
    <row r="5" spans="1:14" x14ac:dyDescent="0.35">
      <c r="A5" s="230" t="s">
        <v>453</v>
      </c>
      <c r="C5" t="s">
        <v>724</v>
      </c>
      <c r="L5" s="2" t="s">
        <v>6</v>
      </c>
      <c r="M5" s="352">
        <v>1451</v>
      </c>
    </row>
    <row r="6" spans="1:14" x14ac:dyDescent="0.35">
      <c r="A6" t="s">
        <v>1</v>
      </c>
      <c r="B6"/>
      <c r="C6"/>
      <c r="D6"/>
      <c r="E6"/>
      <c r="F6"/>
      <c r="G6"/>
      <c r="H6"/>
      <c r="L6" s="2" t="s">
        <v>7</v>
      </c>
      <c r="M6" s="352">
        <v>2566</v>
      </c>
    </row>
    <row r="7" spans="1:14" x14ac:dyDescent="0.35">
      <c r="A7" t="s">
        <v>2</v>
      </c>
      <c r="B7"/>
      <c r="C7" t="s">
        <v>725</v>
      </c>
      <c r="D7"/>
      <c r="E7"/>
      <c r="F7"/>
      <c r="G7"/>
      <c r="H7"/>
      <c r="L7" s="2" t="s">
        <v>8</v>
      </c>
      <c r="M7" s="352">
        <v>1562</v>
      </c>
    </row>
    <row r="8" spans="1:14" x14ac:dyDescent="0.35">
      <c r="A8" t="s">
        <v>3</v>
      </c>
      <c r="B8"/>
      <c r="C8" s="353" t="s">
        <v>726</v>
      </c>
      <c r="D8"/>
      <c r="E8"/>
      <c r="F8"/>
      <c r="G8"/>
      <c r="H8"/>
      <c r="L8" s="223" t="s">
        <v>9</v>
      </c>
      <c r="M8" s="352">
        <f>SUM(M5:M7)</f>
        <v>5579</v>
      </c>
    </row>
    <row r="9" spans="1:14" x14ac:dyDescent="0.35">
      <c r="A9" t="s">
        <v>4</v>
      </c>
      <c r="B9"/>
      <c r="C9" t="s">
        <v>727</v>
      </c>
      <c r="D9"/>
      <c r="E9"/>
      <c r="F9"/>
      <c r="G9"/>
      <c r="H9"/>
      <c r="L9" s="2" t="s">
        <v>10</v>
      </c>
      <c r="M9" s="352">
        <v>1170</v>
      </c>
    </row>
    <row r="10" spans="1:14" x14ac:dyDescent="0.35">
      <c r="A10" t="s">
        <v>5</v>
      </c>
      <c r="B10"/>
      <c r="C10"/>
      <c r="D10"/>
      <c r="E10"/>
      <c r="F10"/>
      <c r="G10"/>
      <c r="H10"/>
      <c r="L10" s="2" t="s">
        <v>11</v>
      </c>
      <c r="M10" s="352">
        <v>1002</v>
      </c>
    </row>
    <row r="11" spans="1:14" x14ac:dyDescent="0.35">
      <c r="A11"/>
      <c r="B11"/>
      <c r="C11"/>
      <c r="D11"/>
      <c r="E11"/>
      <c r="F11"/>
      <c r="G11"/>
      <c r="H11"/>
      <c r="L11" s="2" t="s">
        <v>12</v>
      </c>
      <c r="M11" s="352">
        <v>0</v>
      </c>
    </row>
    <row r="12" spans="1:14" x14ac:dyDescent="0.35">
      <c r="A12"/>
      <c r="B12"/>
      <c r="C12"/>
      <c r="D12"/>
      <c r="E12"/>
      <c r="F12"/>
      <c r="G12"/>
      <c r="H12"/>
      <c r="L12" s="223" t="s">
        <v>13</v>
      </c>
      <c r="M12" s="352">
        <f>SUM(M8:M11)</f>
        <v>7751</v>
      </c>
    </row>
    <row r="13" spans="1:14" x14ac:dyDescent="0.35">
      <c r="A13"/>
      <c r="B13"/>
      <c r="C13"/>
      <c r="D13"/>
      <c r="E13"/>
      <c r="F13"/>
      <c r="G13"/>
      <c r="H13"/>
    </row>
    <row r="14" spans="1:14" ht="26.5" x14ac:dyDescent="0.35">
      <c r="A14" s="278" t="s">
        <v>14</v>
      </c>
      <c r="B14" s="278"/>
      <c r="C14" s="278" t="s">
        <v>15</v>
      </c>
      <c r="D14" s="278"/>
      <c r="E14" s="279" t="s">
        <v>16</v>
      </c>
      <c r="F14" s="280" t="s">
        <v>17</v>
      </c>
      <c r="G14" s="278" t="s">
        <v>18</v>
      </c>
      <c r="H14" s="278" t="s">
        <v>19</v>
      </c>
      <c r="I14" s="281" t="s">
        <v>20</v>
      </c>
      <c r="J14" s="282"/>
      <c r="K14" s="278" t="s">
        <v>21</v>
      </c>
      <c r="L14" s="283" t="s">
        <v>22</v>
      </c>
      <c r="M14" s="284" t="s">
        <v>23</v>
      </c>
    </row>
    <row r="15" spans="1:14" x14ac:dyDescent="0.35">
      <c r="A15" s="4">
        <v>1</v>
      </c>
      <c r="B15" s="4"/>
      <c r="C15" s="5" t="s">
        <v>24</v>
      </c>
      <c r="D15" s="5"/>
      <c r="E15" s="6"/>
      <c r="F15" s="362"/>
      <c r="G15" s="362"/>
      <c r="H15" s="7"/>
      <c r="I15" s="360" t="s">
        <v>25</v>
      </c>
      <c r="J15" s="361"/>
      <c r="K15" s="12">
        <f>SUM(K16:K31)</f>
        <v>143788.375</v>
      </c>
      <c r="L15" s="13">
        <f>IFERROR(K15/M$8,"$0")</f>
        <v>25.773144828822371</v>
      </c>
      <c r="M15" s="14">
        <f>IFERROR(K15/M$12,"$0")</f>
        <v>18.550945039349763</v>
      </c>
    </row>
    <row r="16" spans="1:14" x14ac:dyDescent="0.35">
      <c r="A16" s="8" t="s">
        <v>26</v>
      </c>
      <c r="B16" s="8"/>
      <c r="C16" s="9" t="s">
        <v>27</v>
      </c>
      <c r="E16" s="354">
        <v>0</v>
      </c>
      <c r="F16" s="354">
        <f>'DIV 1 GC'!J6</f>
        <v>61648.375</v>
      </c>
      <c r="G16" s="58">
        <v>0</v>
      </c>
      <c r="H16" s="354">
        <v>0</v>
      </c>
      <c r="I16" s="354">
        <v>0</v>
      </c>
      <c r="J16"/>
      <c r="K16" s="355">
        <f>SUM(E16:I16)</f>
        <v>61648.375</v>
      </c>
      <c r="L16" s="221">
        <f t="shared" ref="L16:L72" si="0">IFERROR(K16/M$8,"$0")</f>
        <v>11.050076178526618</v>
      </c>
      <c r="M16" s="18">
        <f t="shared" ref="M16:M72" si="1">IFERROR(K16/M$12,"$0")</f>
        <v>7.9536027609340731</v>
      </c>
      <c r="N16" s="1">
        <v>61648</v>
      </c>
    </row>
    <row r="17" spans="1:14" x14ac:dyDescent="0.35">
      <c r="A17" s="10" t="s">
        <v>28</v>
      </c>
      <c r="B17" s="10"/>
      <c r="C17" s="9" t="s">
        <v>432</v>
      </c>
      <c r="E17" s="354">
        <v>0</v>
      </c>
      <c r="F17" s="354">
        <v>1750</v>
      </c>
      <c r="G17" s="58">
        <v>0</v>
      </c>
      <c r="H17" s="354">
        <v>0</v>
      </c>
      <c r="I17" s="354">
        <v>0</v>
      </c>
      <c r="J17"/>
      <c r="K17" s="355">
        <f t="shared" ref="K17:K31" si="2">SUM(E17:I17)</f>
        <v>1750</v>
      </c>
      <c r="L17" s="18">
        <f t="shared" si="0"/>
        <v>0.31367628607277293</v>
      </c>
      <c r="M17" s="18">
        <f t="shared" si="1"/>
        <v>0.22577731905560572</v>
      </c>
      <c r="N17" s="1">
        <v>1750</v>
      </c>
    </row>
    <row r="18" spans="1:14" x14ac:dyDescent="0.35">
      <c r="A18" s="10" t="s">
        <v>29</v>
      </c>
      <c r="B18" s="10"/>
      <c r="C18" s="9" t="s">
        <v>30</v>
      </c>
      <c r="E18" s="354">
        <v>0</v>
      </c>
      <c r="F18" s="354">
        <v>0</v>
      </c>
      <c r="G18" s="58">
        <v>0</v>
      </c>
      <c r="H18" s="354">
        <v>2150</v>
      </c>
      <c r="I18" s="354">
        <v>0</v>
      </c>
      <c r="J18"/>
      <c r="K18" s="355">
        <f t="shared" si="2"/>
        <v>2150</v>
      </c>
      <c r="L18" s="18">
        <f t="shared" si="0"/>
        <v>0.38537372288940669</v>
      </c>
      <c r="M18" s="18">
        <f t="shared" si="1"/>
        <v>0.27738356341117276</v>
      </c>
      <c r="N18" s="1">
        <v>2150</v>
      </c>
    </row>
    <row r="19" spans="1:14" x14ac:dyDescent="0.35">
      <c r="A19" s="10" t="s">
        <v>31</v>
      </c>
      <c r="B19" s="10"/>
      <c r="C19" s="9" t="s">
        <v>702</v>
      </c>
      <c r="E19" s="354">
        <v>0</v>
      </c>
      <c r="F19" s="354">
        <v>0</v>
      </c>
      <c r="G19" s="58">
        <v>0</v>
      </c>
      <c r="H19" s="354">
        <v>12550</v>
      </c>
      <c r="I19" s="354">
        <v>0</v>
      </c>
      <c r="J19"/>
      <c r="K19" s="355">
        <f t="shared" si="2"/>
        <v>12550</v>
      </c>
      <c r="L19" s="18">
        <f t="shared" si="0"/>
        <v>2.2495070801218855</v>
      </c>
      <c r="M19" s="18">
        <f t="shared" si="1"/>
        <v>1.6191459166559155</v>
      </c>
      <c r="N19" s="1">
        <v>14835</v>
      </c>
    </row>
    <row r="20" spans="1:14" x14ac:dyDescent="0.35">
      <c r="A20" s="10" t="s">
        <v>32</v>
      </c>
      <c r="B20" s="10"/>
      <c r="C20" s="9" t="s">
        <v>33</v>
      </c>
      <c r="E20" s="354">
        <v>0</v>
      </c>
      <c r="F20" s="354">
        <v>0</v>
      </c>
      <c r="G20" s="58">
        <v>0</v>
      </c>
      <c r="H20" s="354">
        <v>3250</v>
      </c>
      <c r="I20" s="354">
        <v>0</v>
      </c>
      <c r="J20"/>
      <c r="K20" s="355">
        <f t="shared" si="2"/>
        <v>3250</v>
      </c>
      <c r="L20" s="18">
        <f t="shared" si="0"/>
        <v>0.58254167413514968</v>
      </c>
      <c r="M20" s="18">
        <f t="shared" si="1"/>
        <v>0.41930073538898205</v>
      </c>
      <c r="N20" s="1">
        <v>3250</v>
      </c>
    </row>
    <row r="21" spans="1:14" x14ac:dyDescent="0.35">
      <c r="A21" s="10" t="s">
        <v>34</v>
      </c>
      <c r="B21" s="10"/>
      <c r="C21" s="9" t="s">
        <v>35</v>
      </c>
      <c r="E21" s="354">
        <v>0</v>
      </c>
      <c r="F21" s="354">
        <v>0</v>
      </c>
      <c r="G21" s="58">
        <v>0</v>
      </c>
      <c r="H21" s="354">
        <v>6125</v>
      </c>
      <c r="I21" s="354">
        <v>0</v>
      </c>
      <c r="J21"/>
      <c r="K21" s="355">
        <f t="shared" si="2"/>
        <v>6125</v>
      </c>
      <c r="L21" s="18">
        <f t="shared" si="0"/>
        <v>1.0978670012547052</v>
      </c>
      <c r="M21" s="18">
        <f t="shared" si="1"/>
        <v>0.79022061669462007</v>
      </c>
      <c r="N21" s="1">
        <v>6125</v>
      </c>
    </row>
    <row r="22" spans="1:14" x14ac:dyDescent="0.35">
      <c r="A22" s="10" t="s">
        <v>643</v>
      </c>
      <c r="B22" s="10"/>
      <c r="C22" s="9" t="s">
        <v>644</v>
      </c>
      <c r="E22" s="354">
        <v>0</v>
      </c>
      <c r="F22" s="354">
        <v>550</v>
      </c>
      <c r="G22" s="58">
        <v>250</v>
      </c>
      <c r="H22" s="354">
        <v>0</v>
      </c>
      <c r="I22" s="354">
        <v>0</v>
      </c>
      <c r="J22"/>
      <c r="K22" s="355">
        <f t="shared" si="2"/>
        <v>800</v>
      </c>
      <c r="L22" s="18">
        <f t="shared" ref="L22" si="3">IFERROR(K22/M$8,"$0")</f>
        <v>0.14339487363326761</v>
      </c>
      <c r="M22" s="18">
        <f t="shared" ref="M22" si="4">IFERROR(K22/M$12,"$0")</f>
        <v>0.10321248871113405</v>
      </c>
      <c r="N22" s="1">
        <v>800</v>
      </c>
    </row>
    <row r="23" spans="1:14" x14ac:dyDescent="0.35">
      <c r="A23" s="10" t="s">
        <v>37</v>
      </c>
      <c r="B23" s="10"/>
      <c r="C23" s="9" t="s">
        <v>38</v>
      </c>
      <c r="E23" s="354">
        <v>0</v>
      </c>
      <c r="F23" s="354">
        <v>0</v>
      </c>
      <c r="G23" s="58">
        <v>0</v>
      </c>
      <c r="H23" s="354">
        <v>6500</v>
      </c>
      <c r="I23" s="354">
        <v>0</v>
      </c>
      <c r="J23"/>
      <c r="K23" s="355">
        <f t="shared" si="2"/>
        <v>6500</v>
      </c>
      <c r="L23" s="18">
        <f t="shared" si="0"/>
        <v>1.1650833482702994</v>
      </c>
      <c r="M23" s="18">
        <f t="shared" si="1"/>
        <v>0.8386014707779641</v>
      </c>
      <c r="N23" s="1">
        <v>6500</v>
      </c>
    </row>
    <row r="24" spans="1:14" x14ac:dyDescent="0.35">
      <c r="A24" s="10" t="s">
        <v>433</v>
      </c>
      <c r="B24" s="10"/>
      <c r="C24" s="9" t="s">
        <v>39</v>
      </c>
      <c r="E24" s="354">
        <v>0</v>
      </c>
      <c r="F24" s="354">
        <v>0</v>
      </c>
      <c r="G24" s="58">
        <v>0</v>
      </c>
      <c r="H24" s="354">
        <v>1750</v>
      </c>
      <c r="I24" s="354">
        <v>0</v>
      </c>
      <c r="J24"/>
      <c r="K24" s="355">
        <f t="shared" si="2"/>
        <v>1750</v>
      </c>
      <c r="L24" s="18">
        <f t="shared" si="0"/>
        <v>0.31367628607277293</v>
      </c>
      <c r="M24" s="18">
        <f t="shared" si="1"/>
        <v>0.22577731905560572</v>
      </c>
      <c r="N24" s="1">
        <v>1750</v>
      </c>
    </row>
    <row r="25" spans="1:14" x14ac:dyDescent="0.35">
      <c r="A25" s="10" t="s">
        <v>40</v>
      </c>
      <c r="B25" s="10"/>
      <c r="C25" s="9" t="s">
        <v>454</v>
      </c>
      <c r="E25" s="354">
        <v>0</v>
      </c>
      <c r="F25" s="354">
        <v>0</v>
      </c>
      <c r="G25" s="58">
        <v>0</v>
      </c>
      <c r="H25" s="354">
        <v>1500</v>
      </c>
      <c r="I25" s="354">
        <v>0</v>
      </c>
      <c r="J25"/>
      <c r="K25" s="355">
        <f t="shared" si="2"/>
        <v>1500</v>
      </c>
      <c r="L25" s="18">
        <f t="shared" si="0"/>
        <v>0.26886538806237675</v>
      </c>
      <c r="M25" s="18">
        <f t="shared" si="1"/>
        <v>0.19352341633337633</v>
      </c>
      <c r="N25" s="1">
        <v>1500</v>
      </c>
    </row>
    <row r="26" spans="1:14" x14ac:dyDescent="0.35">
      <c r="A26" s="10" t="s">
        <v>41</v>
      </c>
      <c r="B26" s="10"/>
      <c r="C26" s="9" t="s">
        <v>42</v>
      </c>
      <c r="E26" s="354">
        <v>0</v>
      </c>
      <c r="F26" s="354">
        <v>2250</v>
      </c>
      <c r="G26" s="58">
        <v>1100</v>
      </c>
      <c r="H26" s="354">
        <v>0</v>
      </c>
      <c r="I26" s="354">
        <v>0</v>
      </c>
      <c r="J26"/>
      <c r="K26" s="355">
        <f t="shared" si="2"/>
        <v>3350</v>
      </c>
      <c r="L26" s="18">
        <f t="shared" si="0"/>
        <v>0.60046603333930815</v>
      </c>
      <c r="M26" s="18">
        <f t="shared" si="1"/>
        <v>0.43220229647787384</v>
      </c>
      <c r="N26" s="1">
        <v>3350</v>
      </c>
    </row>
    <row r="27" spans="1:14" x14ac:dyDescent="0.35">
      <c r="A27" s="10" t="s">
        <v>640</v>
      </c>
      <c r="B27" s="10"/>
      <c r="C27" s="9" t="s">
        <v>641</v>
      </c>
      <c r="E27" s="354">
        <v>0</v>
      </c>
      <c r="F27" s="354">
        <v>1500</v>
      </c>
      <c r="G27" s="58">
        <v>0</v>
      </c>
      <c r="H27" s="354">
        <v>0</v>
      </c>
      <c r="I27" s="354">
        <v>0</v>
      </c>
      <c r="J27"/>
      <c r="K27" s="355">
        <f t="shared" ref="K27" si="5">SUM(E27:I27)</f>
        <v>1500</v>
      </c>
      <c r="L27" s="18">
        <f t="shared" ref="L27" si="6">IFERROR(K27/M$8,"$0")</f>
        <v>0.26886538806237675</v>
      </c>
      <c r="M27" s="18">
        <f t="shared" ref="M27" si="7">IFERROR(K27/M$12,"$0")</f>
        <v>0.19352341633337633</v>
      </c>
      <c r="N27" s="1">
        <v>1500</v>
      </c>
    </row>
    <row r="28" spans="1:14" x14ac:dyDescent="0.35">
      <c r="A28" s="11" t="s">
        <v>43</v>
      </c>
      <c r="B28" s="11"/>
      <c r="C28" s="9" t="s">
        <v>44</v>
      </c>
      <c r="E28" s="354">
        <v>0</v>
      </c>
      <c r="F28" s="354">
        <f>'DIV 1 GC'!J131</f>
        <v>10175</v>
      </c>
      <c r="G28" s="58">
        <v>0</v>
      </c>
      <c r="H28" s="354">
        <f>'DIV 1 GC'!J138</f>
        <v>8040</v>
      </c>
      <c r="I28" s="354">
        <v>5750</v>
      </c>
      <c r="J28"/>
      <c r="K28" s="355">
        <f t="shared" si="2"/>
        <v>23965</v>
      </c>
      <c r="L28" s="18">
        <f t="shared" si="0"/>
        <v>4.295572683276573</v>
      </c>
      <c r="M28" s="18">
        <f t="shared" si="1"/>
        <v>3.0918591149529093</v>
      </c>
      <c r="N28" s="1">
        <v>23965</v>
      </c>
    </row>
    <row r="29" spans="1:14" x14ac:dyDescent="0.35">
      <c r="A29" s="10" t="s">
        <v>45</v>
      </c>
      <c r="B29" s="10"/>
      <c r="C29" s="9" t="s">
        <v>46</v>
      </c>
      <c r="E29" s="354">
        <v>0</v>
      </c>
      <c r="F29" s="354">
        <v>0</v>
      </c>
      <c r="G29" s="58">
        <v>0</v>
      </c>
      <c r="H29" s="354">
        <f>'DIV 1 GC'!J143</f>
        <v>11700</v>
      </c>
      <c r="I29" s="354">
        <v>0</v>
      </c>
      <c r="J29"/>
      <c r="K29" s="355">
        <f t="shared" si="2"/>
        <v>11700</v>
      </c>
      <c r="L29" s="18">
        <f t="shared" si="0"/>
        <v>2.0971500268865388</v>
      </c>
      <c r="M29" s="18">
        <f t="shared" si="1"/>
        <v>1.5094826474003353</v>
      </c>
      <c r="N29" s="1">
        <v>11700</v>
      </c>
    </row>
    <row r="30" spans="1:14" x14ac:dyDescent="0.35">
      <c r="A30" s="10" t="s">
        <v>47</v>
      </c>
      <c r="B30" s="10"/>
      <c r="C30" s="9" t="s">
        <v>642</v>
      </c>
      <c r="E30" s="354">
        <v>0</v>
      </c>
      <c r="F30" s="354">
        <v>0</v>
      </c>
      <c r="G30" s="58">
        <v>2000</v>
      </c>
      <c r="H30" s="354">
        <v>0</v>
      </c>
      <c r="I30" s="354">
        <v>0</v>
      </c>
      <c r="J30"/>
      <c r="K30" s="355">
        <f t="shared" si="2"/>
        <v>2000</v>
      </c>
      <c r="L30" s="18">
        <f t="shared" si="0"/>
        <v>0.35848718408316904</v>
      </c>
      <c r="M30" s="18">
        <f t="shared" si="1"/>
        <v>0.25803122177783511</v>
      </c>
      <c r="N30" s="1">
        <v>2000</v>
      </c>
    </row>
    <row r="31" spans="1:14" x14ac:dyDescent="0.35">
      <c r="A31" s="10" t="s">
        <v>49</v>
      </c>
      <c r="B31" s="10"/>
      <c r="C31" s="9" t="s">
        <v>50</v>
      </c>
      <c r="E31" s="354">
        <v>0</v>
      </c>
      <c r="F31" s="354">
        <v>3250</v>
      </c>
      <c r="G31" s="58">
        <v>0</v>
      </c>
      <c r="H31" s="354">
        <v>0</v>
      </c>
      <c r="I31" s="354">
        <v>0</v>
      </c>
      <c r="J31"/>
      <c r="K31" s="355">
        <f t="shared" si="2"/>
        <v>3250</v>
      </c>
      <c r="L31" s="18">
        <f t="shared" si="0"/>
        <v>0.58254167413514968</v>
      </c>
      <c r="M31" s="18">
        <f t="shared" si="1"/>
        <v>0.41930073538898205</v>
      </c>
      <c r="N31" s="1">
        <v>3250</v>
      </c>
    </row>
    <row r="32" spans="1:14" x14ac:dyDescent="0.35">
      <c r="A32" s="4">
        <v>3</v>
      </c>
      <c r="B32" s="4"/>
      <c r="C32" s="5" t="s">
        <v>52</v>
      </c>
      <c r="D32" s="5"/>
      <c r="E32" s="6"/>
      <c r="F32" s="362"/>
      <c r="G32" s="362"/>
      <c r="H32" s="7"/>
      <c r="I32" s="360" t="s">
        <v>25</v>
      </c>
      <c r="J32" s="361"/>
      <c r="K32" s="12">
        <f>SUM(K33:K34)</f>
        <v>91241</v>
      </c>
      <c r="L32" s="13">
        <f t="shared" si="0"/>
        <v>16.354364581466214</v>
      </c>
      <c r="M32" s="14">
        <f t="shared" si="1"/>
        <v>11.771513353115727</v>
      </c>
    </row>
    <row r="33" spans="1:14" x14ac:dyDescent="0.35">
      <c r="A33" s="8" t="s">
        <v>53</v>
      </c>
      <c r="B33" s="8"/>
      <c r="C33" s="9" t="s">
        <v>450</v>
      </c>
      <c r="E33" s="354">
        <v>0</v>
      </c>
      <c r="F33" s="354">
        <v>0</v>
      </c>
      <c r="G33" s="354">
        <v>0</v>
      </c>
      <c r="H33" s="354">
        <v>0</v>
      </c>
      <c r="I33" s="354">
        <v>62500</v>
      </c>
      <c r="J33"/>
      <c r="K33" s="355">
        <f>SUM(E33:I33)</f>
        <v>62500</v>
      </c>
      <c r="L33" s="221">
        <f t="shared" si="0"/>
        <v>11.202724502599033</v>
      </c>
      <c r="M33" s="18">
        <f t="shared" si="1"/>
        <v>8.0634756805573478</v>
      </c>
      <c r="N33" s="1">
        <v>65000</v>
      </c>
    </row>
    <row r="34" spans="1:14" x14ac:dyDescent="0.35">
      <c r="A34" s="10" t="s">
        <v>55</v>
      </c>
      <c r="B34" s="10"/>
      <c r="C34" s="9" t="s">
        <v>56</v>
      </c>
      <c r="E34" s="354">
        <v>0</v>
      </c>
      <c r="F34" s="354">
        <v>0</v>
      </c>
      <c r="G34" s="354">
        <v>0</v>
      </c>
      <c r="H34" s="354">
        <v>0</v>
      </c>
      <c r="I34" s="354">
        <v>28741</v>
      </c>
      <c r="J34"/>
      <c r="K34" s="355">
        <f>SUM(E34:I34)</f>
        <v>28741</v>
      </c>
      <c r="L34" s="304">
        <f t="shared" si="0"/>
        <v>5.1516400788671808</v>
      </c>
      <c r="M34" s="18">
        <f t="shared" si="1"/>
        <v>3.7080376725583797</v>
      </c>
      <c r="N34" s="1">
        <v>28741</v>
      </c>
    </row>
    <row r="35" spans="1:14" x14ac:dyDescent="0.35">
      <c r="A35" s="4">
        <v>4</v>
      </c>
      <c r="B35" s="4"/>
      <c r="C35" s="5" t="s">
        <v>57</v>
      </c>
      <c r="D35" s="5"/>
      <c r="E35" s="6"/>
      <c r="F35" s="305"/>
      <c r="G35" s="305"/>
      <c r="H35" s="7"/>
      <c r="I35" s="360" t="s">
        <v>25</v>
      </c>
      <c r="J35" s="361"/>
      <c r="K35" s="15">
        <f>SUM(K36:K37)</f>
        <v>70045</v>
      </c>
      <c r="L35" s="13">
        <f t="shared" si="0"/>
        <v>12.555117404552787</v>
      </c>
      <c r="M35" s="14">
        <f t="shared" si="1"/>
        <v>9.0368984647142305</v>
      </c>
    </row>
    <row r="36" spans="1:14" x14ac:dyDescent="0.35">
      <c r="A36" s="10" t="s">
        <v>58</v>
      </c>
      <c r="B36" s="10"/>
      <c r="C36" s="9" t="s">
        <v>59</v>
      </c>
      <c r="D36" s="9"/>
      <c r="E36" s="354">
        <v>0</v>
      </c>
      <c r="F36" s="354">
        <v>0</v>
      </c>
      <c r="G36" s="354">
        <v>800</v>
      </c>
      <c r="H36" s="354">
        <v>0</v>
      </c>
      <c r="I36" s="354">
        <v>3200</v>
      </c>
      <c r="J36" s="16"/>
      <c r="K36" s="355">
        <f>SUM(E36:I36)</f>
        <v>4000</v>
      </c>
      <c r="L36" s="18">
        <f t="shared" si="0"/>
        <v>0.71697436816633808</v>
      </c>
      <c r="M36" s="18">
        <f t="shared" si="1"/>
        <v>0.51606244355567021</v>
      </c>
      <c r="N36" s="1">
        <v>4000</v>
      </c>
    </row>
    <row r="37" spans="1:14" x14ac:dyDescent="0.35">
      <c r="A37" s="10" t="s">
        <v>60</v>
      </c>
      <c r="B37" s="10"/>
      <c r="C37" s="9" t="s">
        <v>449</v>
      </c>
      <c r="D37" s="9"/>
      <c r="E37" s="354">
        <v>0</v>
      </c>
      <c r="F37" s="354">
        <v>0</v>
      </c>
      <c r="G37" s="354" t="s">
        <v>750</v>
      </c>
      <c r="H37" s="354">
        <v>0</v>
      </c>
      <c r="I37" s="354">
        <v>66045</v>
      </c>
      <c r="J37" s="16"/>
      <c r="K37" s="355">
        <f>SUM(E37:I37)</f>
        <v>66045</v>
      </c>
      <c r="L37" s="18">
        <f t="shared" si="0"/>
        <v>11.83814303638645</v>
      </c>
      <c r="M37" s="18">
        <f t="shared" si="1"/>
        <v>8.5208360211585603</v>
      </c>
      <c r="N37" s="1">
        <v>73500</v>
      </c>
    </row>
    <row r="38" spans="1:14" x14ac:dyDescent="0.35">
      <c r="A38" s="4">
        <v>5</v>
      </c>
      <c r="B38" s="4"/>
      <c r="C38" s="5" t="s">
        <v>61</v>
      </c>
      <c r="D38" s="5"/>
      <c r="E38" s="305"/>
      <c r="F38" s="305"/>
      <c r="G38" s="6"/>
      <c r="H38" s="6"/>
      <c r="I38" s="360" t="s">
        <v>25</v>
      </c>
      <c r="J38" s="361"/>
      <c r="K38" s="15">
        <f>SUM(K39:K41)</f>
        <v>17264</v>
      </c>
      <c r="L38" s="13">
        <f t="shared" si="0"/>
        <v>3.094461373005915</v>
      </c>
      <c r="M38" s="14">
        <f t="shared" si="1"/>
        <v>2.2273255063862729</v>
      </c>
    </row>
    <row r="39" spans="1:14" x14ac:dyDescent="0.35">
      <c r="A39" s="10" t="s">
        <v>62</v>
      </c>
      <c r="B39" s="10"/>
      <c r="C39" s="9" t="s">
        <v>63</v>
      </c>
      <c r="E39" s="354">
        <v>0</v>
      </c>
      <c r="F39" s="354">
        <v>0</v>
      </c>
      <c r="G39" s="354">
        <v>12500</v>
      </c>
      <c r="H39" s="354">
        <v>0</v>
      </c>
      <c r="I39" s="354">
        <v>0</v>
      </c>
      <c r="J39"/>
      <c r="K39" s="355">
        <f>SUM(E39:I39)</f>
        <v>12500</v>
      </c>
      <c r="L39" s="18">
        <f t="shared" si="0"/>
        <v>2.2405449005198066</v>
      </c>
      <c r="M39" s="18">
        <f t="shared" si="1"/>
        <v>1.6126951361114694</v>
      </c>
      <c r="N39" s="1">
        <v>6000</v>
      </c>
    </row>
    <row r="40" spans="1:14" x14ac:dyDescent="0.35">
      <c r="A40" s="10" t="s">
        <v>64</v>
      </c>
      <c r="B40" s="10"/>
      <c r="C40" s="9" t="s">
        <v>65</v>
      </c>
      <c r="E40" s="354">
        <v>0</v>
      </c>
      <c r="F40" s="354">
        <v>0</v>
      </c>
      <c r="G40" s="354">
        <v>0</v>
      </c>
      <c r="H40" s="354">
        <v>0</v>
      </c>
      <c r="I40" s="354">
        <v>4764</v>
      </c>
      <c r="J40"/>
      <c r="K40" s="355">
        <f>SUM(E40:I40)</f>
        <v>4764</v>
      </c>
      <c r="L40" s="18">
        <f t="shared" si="0"/>
        <v>0.85391647248610858</v>
      </c>
      <c r="M40" s="18">
        <f t="shared" si="1"/>
        <v>0.61463037027480327</v>
      </c>
      <c r="N40" s="1">
        <v>6195</v>
      </c>
    </row>
    <row r="41" spans="1:14" x14ac:dyDescent="0.35">
      <c r="A41" s="8" t="s">
        <v>66</v>
      </c>
      <c r="B41" s="8"/>
      <c r="C41" s="9" t="s">
        <v>67</v>
      </c>
      <c r="E41" s="354">
        <v>0</v>
      </c>
      <c r="F41" s="354">
        <v>0</v>
      </c>
      <c r="G41" s="354">
        <v>0</v>
      </c>
      <c r="H41" s="354">
        <v>0</v>
      </c>
      <c r="I41" s="354">
        <v>0</v>
      </c>
      <c r="J41"/>
      <c r="K41" s="355">
        <f>SUM(E41:I41)</f>
        <v>0</v>
      </c>
      <c r="L41" s="18">
        <f t="shared" si="0"/>
        <v>0</v>
      </c>
      <c r="M41" s="18">
        <f t="shared" si="1"/>
        <v>0</v>
      </c>
    </row>
    <row r="42" spans="1:14" x14ac:dyDescent="0.35">
      <c r="A42" s="4">
        <v>6</v>
      </c>
      <c r="B42" s="4"/>
      <c r="C42" s="5" t="s">
        <v>68</v>
      </c>
      <c r="D42" s="5"/>
      <c r="E42" s="305"/>
      <c r="F42" s="305"/>
      <c r="G42" s="6"/>
      <c r="H42" s="19"/>
      <c r="I42" s="363" t="s">
        <v>25</v>
      </c>
      <c r="J42" s="364"/>
      <c r="K42" s="20">
        <f>SUM(K43:K48)</f>
        <v>509486</v>
      </c>
      <c r="L42" s="13">
        <f t="shared" si="0"/>
        <v>91.322100734898726</v>
      </c>
      <c r="M42" s="14">
        <f t="shared" si="1"/>
        <v>65.731647529351051</v>
      </c>
    </row>
    <row r="43" spans="1:14" x14ac:dyDescent="0.35">
      <c r="A43" s="10" t="s">
        <v>69</v>
      </c>
      <c r="B43" s="10"/>
      <c r="C43" s="9" t="s">
        <v>70</v>
      </c>
      <c r="E43" s="354">
        <v>0</v>
      </c>
      <c r="F43" s="354">
        <v>4000</v>
      </c>
      <c r="G43" s="354">
        <v>122885</v>
      </c>
      <c r="H43" s="354">
        <v>0</v>
      </c>
      <c r="I43" s="354">
        <v>122500</v>
      </c>
      <c r="J43"/>
      <c r="K43" s="355">
        <f>SUM(E43:I43)</f>
        <v>249385</v>
      </c>
      <c r="L43" s="18">
        <f t="shared" si="0"/>
        <v>44.700663201290553</v>
      </c>
      <c r="M43" s="18">
        <f t="shared" si="1"/>
        <v>32.174558121532705</v>
      </c>
      <c r="N43" s="1">
        <v>236885</v>
      </c>
    </row>
    <row r="44" spans="1:14" x14ac:dyDescent="0.35">
      <c r="A44" s="356" t="s">
        <v>255</v>
      </c>
      <c r="B44" s="356"/>
      <c r="C44" t="s">
        <v>728</v>
      </c>
      <c r="E44" s="354">
        <v>0</v>
      </c>
      <c r="F44" s="354">
        <v>0</v>
      </c>
      <c r="G44" s="354">
        <v>13892</v>
      </c>
      <c r="H44" s="354">
        <v>0</v>
      </c>
      <c r="I44" s="354">
        <v>6725</v>
      </c>
      <c r="J44"/>
      <c r="K44" s="355">
        <f t="shared" ref="K44:K47" si="8">SUM(E44:I44)</f>
        <v>20617</v>
      </c>
      <c r="L44" s="18">
        <f t="shared" si="0"/>
        <v>3.6954651371213481</v>
      </c>
      <c r="M44" s="18">
        <f t="shared" si="1"/>
        <v>2.6599148496968135</v>
      </c>
      <c r="N44" s="1">
        <v>20617</v>
      </c>
    </row>
    <row r="45" spans="1:14" x14ac:dyDescent="0.35">
      <c r="A45" s="10" t="s">
        <v>71</v>
      </c>
      <c r="B45" s="10"/>
      <c r="C45" s="9" t="s">
        <v>729</v>
      </c>
      <c r="E45" s="354">
        <v>127500</v>
      </c>
      <c r="F45" s="354">
        <v>0</v>
      </c>
      <c r="G45" s="354">
        <v>0</v>
      </c>
      <c r="H45" s="354">
        <v>0</v>
      </c>
      <c r="I45" s="354">
        <v>0</v>
      </c>
      <c r="J45"/>
      <c r="K45" s="355">
        <f t="shared" si="8"/>
        <v>127500</v>
      </c>
      <c r="L45" s="18">
        <f t="shared" si="0"/>
        <v>22.853557985302025</v>
      </c>
      <c r="M45" s="18">
        <f t="shared" si="1"/>
        <v>16.44949038833699</v>
      </c>
      <c r="N45" s="1">
        <v>166843</v>
      </c>
    </row>
    <row r="46" spans="1:14" x14ac:dyDescent="0.35">
      <c r="A46" s="10" t="s">
        <v>258</v>
      </c>
      <c r="B46" s="10"/>
      <c r="C46" s="9" t="s">
        <v>259</v>
      </c>
      <c r="E46" s="354">
        <v>0</v>
      </c>
      <c r="F46" s="354">
        <v>480</v>
      </c>
      <c r="G46" s="354">
        <v>1900</v>
      </c>
      <c r="H46" s="354">
        <v>0</v>
      </c>
      <c r="I46" s="354">
        <v>0</v>
      </c>
      <c r="J46"/>
      <c r="K46" s="355">
        <f t="shared" si="8"/>
        <v>2380</v>
      </c>
      <c r="L46" s="18">
        <f t="shared" si="0"/>
        <v>0.42659974905897113</v>
      </c>
      <c r="M46" s="18">
        <f t="shared" si="1"/>
        <v>0.30705715391562377</v>
      </c>
      <c r="N46" s="1">
        <v>2380</v>
      </c>
    </row>
    <row r="47" spans="1:14" x14ac:dyDescent="0.35">
      <c r="A47" s="10" t="s">
        <v>72</v>
      </c>
      <c r="B47" s="10"/>
      <c r="C47" s="9" t="s">
        <v>455</v>
      </c>
      <c r="E47" s="354">
        <v>0</v>
      </c>
      <c r="F47" s="354">
        <v>0</v>
      </c>
      <c r="G47" s="354">
        <v>32000</v>
      </c>
      <c r="H47" s="354">
        <v>0</v>
      </c>
      <c r="I47" s="354">
        <v>41600</v>
      </c>
      <c r="J47"/>
      <c r="K47" s="355">
        <f t="shared" si="8"/>
        <v>73600</v>
      </c>
      <c r="L47" s="18">
        <f t="shared" si="0"/>
        <v>13.192328374260621</v>
      </c>
      <c r="M47" s="18">
        <f t="shared" si="1"/>
        <v>9.4955489614243316</v>
      </c>
      <c r="N47" s="1">
        <v>73600</v>
      </c>
    </row>
    <row r="48" spans="1:14" x14ac:dyDescent="0.35">
      <c r="A48" s="10" t="s">
        <v>447</v>
      </c>
      <c r="B48" s="10"/>
      <c r="C48" s="9" t="s">
        <v>73</v>
      </c>
      <c r="E48" s="354">
        <v>36004</v>
      </c>
      <c r="F48" s="354">
        <v>0</v>
      </c>
      <c r="G48" s="354">
        <v>0</v>
      </c>
      <c r="H48" s="354">
        <v>0</v>
      </c>
      <c r="I48" s="354">
        <v>0</v>
      </c>
      <c r="J48"/>
      <c r="K48" s="355">
        <f t="shared" ref="K48" si="9">SUM(E48:I48)</f>
        <v>36004</v>
      </c>
      <c r="L48" s="18">
        <f t="shared" si="0"/>
        <v>6.4534862878652088</v>
      </c>
      <c r="M48" s="18">
        <f t="shared" si="1"/>
        <v>4.6450780544445882</v>
      </c>
      <c r="N48" s="1">
        <v>48000</v>
      </c>
    </row>
    <row r="49" spans="1:14" x14ac:dyDescent="0.35">
      <c r="A49" s="4">
        <v>7</v>
      </c>
      <c r="B49" s="4"/>
      <c r="C49" s="5" t="s">
        <v>74</v>
      </c>
      <c r="D49" s="5"/>
      <c r="E49" s="6"/>
      <c r="F49" s="305"/>
      <c r="G49" s="305"/>
      <c r="H49" s="7"/>
      <c r="I49" s="360" t="s">
        <v>25</v>
      </c>
      <c r="J49" s="361"/>
      <c r="K49" s="20">
        <f>SUM(K50:K57)</f>
        <v>127640</v>
      </c>
      <c r="L49" s="13">
        <f t="shared" si="0"/>
        <v>22.878652088187849</v>
      </c>
      <c r="M49" s="14">
        <f t="shared" si="1"/>
        <v>16.467552573861436</v>
      </c>
    </row>
    <row r="50" spans="1:14" x14ac:dyDescent="0.35">
      <c r="A50" s="10" t="s">
        <v>75</v>
      </c>
      <c r="B50" s="10"/>
      <c r="C50" s="9" t="s">
        <v>76</v>
      </c>
      <c r="E50" s="354">
        <v>0</v>
      </c>
      <c r="F50" s="354">
        <v>0</v>
      </c>
      <c r="G50" s="354">
        <v>0</v>
      </c>
      <c r="H50" s="354">
        <v>0</v>
      </c>
      <c r="I50" s="354">
        <v>8600</v>
      </c>
      <c r="J50"/>
      <c r="K50" s="355">
        <f t="shared" ref="K50:K57" si="10">SUM(E50:I50)</f>
        <v>8600</v>
      </c>
      <c r="L50" s="18">
        <f t="shared" si="0"/>
        <v>1.5414948915576268</v>
      </c>
      <c r="M50" s="18">
        <f t="shared" si="1"/>
        <v>1.109534253644691</v>
      </c>
      <c r="N50" s="1">
        <v>8600</v>
      </c>
    </row>
    <row r="51" spans="1:14" x14ac:dyDescent="0.35">
      <c r="A51" s="10" t="s">
        <v>77</v>
      </c>
      <c r="B51" s="10"/>
      <c r="C51" s="9" t="s">
        <v>78</v>
      </c>
      <c r="E51" s="354">
        <v>0</v>
      </c>
      <c r="F51" s="354">
        <v>0</v>
      </c>
      <c r="G51" s="354">
        <v>0</v>
      </c>
      <c r="H51" s="354">
        <v>0</v>
      </c>
      <c r="I51" s="354">
        <v>23545</v>
      </c>
      <c r="J51"/>
      <c r="K51" s="355">
        <f t="shared" si="10"/>
        <v>23545</v>
      </c>
      <c r="L51" s="18">
        <f t="shared" si="0"/>
        <v>4.2202903746191076</v>
      </c>
      <c r="M51" s="18">
        <f t="shared" si="1"/>
        <v>3.0376725583795641</v>
      </c>
      <c r="N51" s="1">
        <v>23545</v>
      </c>
    </row>
    <row r="52" spans="1:14" x14ac:dyDescent="0.35">
      <c r="A52" s="10" t="s">
        <v>79</v>
      </c>
      <c r="B52" s="10"/>
      <c r="C52" s="9" t="s">
        <v>730</v>
      </c>
      <c r="E52" s="354">
        <v>0</v>
      </c>
      <c r="F52" s="354">
        <v>0</v>
      </c>
      <c r="G52" s="354">
        <v>0</v>
      </c>
      <c r="H52" s="354">
        <v>0</v>
      </c>
      <c r="I52" s="354">
        <v>49375</v>
      </c>
      <c r="J52"/>
      <c r="K52" s="355">
        <f t="shared" si="10"/>
        <v>49375</v>
      </c>
      <c r="L52" s="18">
        <f t="shared" si="0"/>
        <v>8.8501523570532346</v>
      </c>
      <c r="M52" s="18">
        <f t="shared" si="1"/>
        <v>6.370145787640304</v>
      </c>
      <c r="N52" s="1">
        <v>49375</v>
      </c>
    </row>
    <row r="53" spans="1:14" x14ac:dyDescent="0.35">
      <c r="A53" s="10" t="s">
        <v>731</v>
      </c>
      <c r="B53" s="10"/>
      <c r="C53" s="9" t="s">
        <v>284</v>
      </c>
      <c r="E53" s="354">
        <v>0</v>
      </c>
      <c r="F53" s="354">
        <v>0</v>
      </c>
      <c r="G53" s="354">
        <v>16260</v>
      </c>
      <c r="H53" s="354">
        <v>0</v>
      </c>
      <c r="I53" s="354">
        <v>13550</v>
      </c>
      <c r="J53"/>
      <c r="K53" s="355">
        <f t="shared" ref="K53" si="11">SUM(E53:I53)</f>
        <v>29810</v>
      </c>
      <c r="L53" s="18">
        <f t="shared" ref="L53" si="12">IFERROR(K53/M$8,"$0")</f>
        <v>5.3432514787596341</v>
      </c>
      <c r="M53" s="18">
        <f t="shared" ref="M53" si="13">IFERROR(K53/M$12,"$0")</f>
        <v>3.8459553605986323</v>
      </c>
      <c r="N53" s="1">
        <v>29810</v>
      </c>
    </row>
    <row r="54" spans="1:14" x14ac:dyDescent="0.35">
      <c r="A54" s="10" t="s">
        <v>80</v>
      </c>
      <c r="B54" s="10"/>
      <c r="C54" s="9" t="s">
        <v>81</v>
      </c>
      <c r="E54" s="354">
        <v>0</v>
      </c>
      <c r="F54" s="354">
        <v>0</v>
      </c>
      <c r="G54" s="354">
        <v>3510</v>
      </c>
      <c r="H54" s="354">
        <v>0</v>
      </c>
      <c r="I54" s="354">
        <v>3600</v>
      </c>
      <c r="J54"/>
      <c r="K54" s="355">
        <f t="shared" si="10"/>
        <v>7110</v>
      </c>
      <c r="L54" s="18">
        <f t="shared" si="0"/>
        <v>1.2744219394156659</v>
      </c>
      <c r="M54" s="18">
        <f t="shared" si="1"/>
        <v>0.91730099342020388</v>
      </c>
      <c r="N54" s="1">
        <v>7110</v>
      </c>
    </row>
    <row r="55" spans="1:14" x14ac:dyDescent="0.35">
      <c r="A55" s="8" t="s">
        <v>82</v>
      </c>
      <c r="B55" s="8"/>
      <c r="C55" s="9" t="s">
        <v>83</v>
      </c>
      <c r="E55" s="354">
        <v>0</v>
      </c>
      <c r="F55" s="354">
        <v>600</v>
      </c>
      <c r="G55" s="354">
        <v>1100</v>
      </c>
      <c r="H55" s="354">
        <v>0</v>
      </c>
      <c r="I55" s="354">
        <v>0</v>
      </c>
      <c r="J55"/>
      <c r="K55" s="355">
        <f t="shared" si="10"/>
        <v>1700</v>
      </c>
      <c r="L55" s="18">
        <f t="shared" si="0"/>
        <v>0.30471410647069369</v>
      </c>
      <c r="M55" s="18">
        <f t="shared" si="1"/>
        <v>0.21932653851115985</v>
      </c>
      <c r="N55" s="1">
        <v>1700</v>
      </c>
    </row>
    <row r="56" spans="1:14" x14ac:dyDescent="0.35">
      <c r="A56" s="10" t="s">
        <v>84</v>
      </c>
      <c r="B56" s="10"/>
      <c r="C56" s="9" t="s">
        <v>85</v>
      </c>
      <c r="E56" s="354">
        <v>0</v>
      </c>
      <c r="F56" s="354">
        <v>0</v>
      </c>
      <c r="G56" s="354">
        <v>0</v>
      </c>
      <c r="H56" s="354">
        <v>0</v>
      </c>
      <c r="I56" s="354">
        <v>3500</v>
      </c>
      <c r="J56"/>
      <c r="K56" s="355">
        <f t="shared" si="10"/>
        <v>3500</v>
      </c>
      <c r="L56" s="18">
        <f t="shared" si="0"/>
        <v>0.62735257214554585</v>
      </c>
      <c r="M56" s="18">
        <f t="shared" si="1"/>
        <v>0.45155463811121144</v>
      </c>
      <c r="N56" s="1">
        <v>6232</v>
      </c>
    </row>
    <row r="57" spans="1:14" x14ac:dyDescent="0.35">
      <c r="A57" s="10" t="s">
        <v>86</v>
      </c>
      <c r="B57" s="10"/>
      <c r="C57" s="9" t="s">
        <v>87</v>
      </c>
      <c r="E57" s="354">
        <v>0</v>
      </c>
      <c r="F57" s="354">
        <v>0</v>
      </c>
      <c r="G57" s="354">
        <v>0</v>
      </c>
      <c r="H57" s="354">
        <v>0</v>
      </c>
      <c r="I57" s="354">
        <v>4000</v>
      </c>
      <c r="J57"/>
      <c r="K57" s="355">
        <f t="shared" si="10"/>
        <v>4000</v>
      </c>
      <c r="L57" s="18">
        <f t="shared" si="0"/>
        <v>0.71697436816633808</v>
      </c>
      <c r="M57" s="18">
        <f t="shared" si="1"/>
        <v>0.51606244355567021</v>
      </c>
      <c r="N57" s="1">
        <v>4000</v>
      </c>
    </row>
    <row r="58" spans="1:14" x14ac:dyDescent="0.35">
      <c r="A58" s="4">
        <v>8</v>
      </c>
      <c r="B58" s="4"/>
      <c r="C58" s="5" t="s">
        <v>88</v>
      </c>
      <c r="D58" s="5"/>
      <c r="E58" s="6"/>
      <c r="F58" s="305"/>
      <c r="G58" s="305"/>
      <c r="H58" s="6"/>
      <c r="I58" s="360" t="s">
        <v>25</v>
      </c>
      <c r="J58" s="361"/>
      <c r="K58" s="20">
        <f>SUM(K59:K64)</f>
        <v>144213</v>
      </c>
      <c r="L58" s="13">
        <f t="shared" si="0"/>
        <v>25.849256139093029</v>
      </c>
      <c r="M58" s="14">
        <f t="shared" si="1"/>
        <v>18.60572829312347</v>
      </c>
    </row>
    <row r="59" spans="1:14" x14ac:dyDescent="0.35">
      <c r="A59" s="10" t="s">
        <v>89</v>
      </c>
      <c r="B59" s="10"/>
      <c r="C59" s="9" t="s">
        <v>287</v>
      </c>
      <c r="E59" s="354">
        <v>0</v>
      </c>
      <c r="F59" s="354">
        <v>0</v>
      </c>
      <c r="G59" s="354">
        <v>18636</v>
      </c>
      <c r="H59" s="354">
        <v>0</v>
      </c>
      <c r="I59" s="354">
        <v>0</v>
      </c>
      <c r="J59"/>
      <c r="K59" s="355">
        <f>SUM(E59:I59)</f>
        <v>18636</v>
      </c>
      <c r="L59" s="18">
        <f t="shared" si="0"/>
        <v>3.3403835812869689</v>
      </c>
      <c r="M59" s="18">
        <f t="shared" si="1"/>
        <v>2.4043349245258678</v>
      </c>
      <c r="N59" s="1">
        <v>18636</v>
      </c>
    </row>
    <row r="60" spans="1:14" x14ac:dyDescent="0.35">
      <c r="A60" s="10" t="s">
        <v>732</v>
      </c>
      <c r="B60" s="10"/>
      <c r="C60" s="9" t="s">
        <v>733</v>
      </c>
      <c r="E60" s="354">
        <v>4000</v>
      </c>
      <c r="F60" s="354">
        <v>0</v>
      </c>
      <c r="G60" s="354">
        <v>0</v>
      </c>
      <c r="H60" s="354">
        <v>0</v>
      </c>
      <c r="I60" s="354">
        <v>0</v>
      </c>
      <c r="J60"/>
      <c r="K60" s="355">
        <f t="shared" ref="K60" si="14">SUM(E60:I60)</f>
        <v>4000</v>
      </c>
      <c r="L60" s="18">
        <f t="shared" ref="L60" si="15">IFERROR(K60/M$8,"$0")</f>
        <v>0.71697436816633808</v>
      </c>
      <c r="M60" s="18">
        <f t="shared" ref="M60" si="16">IFERROR(K60/M$12,"$0")</f>
        <v>0.51606244355567021</v>
      </c>
      <c r="N60" s="1">
        <v>4000</v>
      </c>
    </row>
    <row r="61" spans="1:14" x14ac:dyDescent="0.35">
      <c r="A61" s="10" t="s">
        <v>288</v>
      </c>
      <c r="B61" s="10"/>
      <c r="C61" s="9" t="s">
        <v>289</v>
      </c>
      <c r="E61" s="354">
        <v>5500</v>
      </c>
      <c r="F61" s="354">
        <v>960</v>
      </c>
      <c r="G61" s="354">
        <v>0</v>
      </c>
      <c r="H61" s="354">
        <v>0</v>
      </c>
      <c r="I61" s="354">
        <v>0</v>
      </c>
      <c r="J61"/>
      <c r="K61" s="355">
        <f t="shared" ref="K61:K64" si="17">SUM(E61:I61)</f>
        <v>6460</v>
      </c>
      <c r="L61" s="18">
        <f t="shared" si="0"/>
        <v>1.157913604588636</v>
      </c>
      <c r="M61" s="18">
        <f t="shared" si="1"/>
        <v>0.83344084634240745</v>
      </c>
      <c r="N61" s="1">
        <v>9500</v>
      </c>
    </row>
    <row r="62" spans="1:14" x14ac:dyDescent="0.35">
      <c r="A62" s="10" t="s">
        <v>90</v>
      </c>
      <c r="B62" s="10"/>
      <c r="C62" s="9" t="s">
        <v>745</v>
      </c>
      <c r="E62" s="354">
        <v>0</v>
      </c>
      <c r="F62" s="354">
        <v>0</v>
      </c>
      <c r="G62" s="354">
        <v>0</v>
      </c>
      <c r="H62" s="354">
        <v>0</v>
      </c>
      <c r="I62" s="354">
        <v>15500</v>
      </c>
      <c r="J62"/>
      <c r="K62" s="355">
        <f t="shared" si="17"/>
        <v>15500</v>
      </c>
      <c r="L62" s="18">
        <f t="shared" si="0"/>
        <v>2.7782756766445598</v>
      </c>
      <c r="M62" s="18">
        <f t="shared" si="1"/>
        <v>1.9997419687782221</v>
      </c>
      <c r="N62" s="1">
        <v>8500</v>
      </c>
    </row>
    <row r="63" spans="1:14" x14ac:dyDescent="0.35">
      <c r="A63" s="8" t="s">
        <v>92</v>
      </c>
      <c r="B63" s="8"/>
      <c r="C63" s="9" t="s">
        <v>734</v>
      </c>
      <c r="E63" s="354">
        <v>0</v>
      </c>
      <c r="F63" s="354">
        <v>0</v>
      </c>
      <c r="G63" s="354">
        <v>0</v>
      </c>
      <c r="H63" s="354">
        <v>0</v>
      </c>
      <c r="I63" s="58">
        <v>82750</v>
      </c>
      <c r="J63"/>
      <c r="K63" s="355">
        <f t="shared" si="17"/>
        <v>82750</v>
      </c>
      <c r="L63" s="18">
        <f t="shared" si="0"/>
        <v>14.832407241441118</v>
      </c>
      <c r="M63" s="18">
        <f t="shared" si="1"/>
        <v>10.676041801057927</v>
      </c>
      <c r="N63" s="1">
        <v>82750</v>
      </c>
    </row>
    <row r="64" spans="1:14" x14ac:dyDescent="0.35">
      <c r="A64" s="10" t="s">
        <v>94</v>
      </c>
      <c r="B64" s="10"/>
      <c r="C64" s="9" t="s">
        <v>735</v>
      </c>
      <c r="E64" s="354">
        <v>16867</v>
      </c>
      <c r="F64" s="354">
        <v>0</v>
      </c>
      <c r="G64" s="354">
        <v>0</v>
      </c>
      <c r="H64" s="354">
        <v>0</v>
      </c>
      <c r="I64" s="354">
        <v>0</v>
      </c>
      <c r="J64"/>
      <c r="K64" s="355">
        <f t="shared" si="17"/>
        <v>16867</v>
      </c>
      <c r="L64" s="18">
        <f t="shared" si="0"/>
        <v>3.023301666965406</v>
      </c>
      <c r="M64" s="18">
        <f t="shared" si="1"/>
        <v>2.1761063088633725</v>
      </c>
      <c r="N64" s="1">
        <v>16867</v>
      </c>
    </row>
    <row r="65" spans="1:14" x14ac:dyDescent="0.35">
      <c r="A65" s="4">
        <v>9</v>
      </c>
      <c r="B65" s="4"/>
      <c r="C65" s="5" t="s">
        <v>96</v>
      </c>
      <c r="D65" s="5"/>
      <c r="E65" s="6"/>
      <c r="F65" s="305"/>
      <c r="G65" s="305"/>
      <c r="H65" s="7"/>
      <c r="I65" s="360" t="s">
        <v>25</v>
      </c>
      <c r="J65" s="361"/>
      <c r="K65" s="20">
        <f>SUM(K66:K76)</f>
        <v>202040</v>
      </c>
      <c r="L65" s="13">
        <f t="shared" si="0"/>
        <v>36.214375336081737</v>
      </c>
      <c r="M65" s="14">
        <f t="shared" si="1"/>
        <v>26.066314023996902</v>
      </c>
    </row>
    <row r="66" spans="1:14" x14ac:dyDescent="0.35">
      <c r="A66" s="10" t="s">
        <v>97</v>
      </c>
      <c r="B66" s="10"/>
      <c r="C66" s="9" t="s">
        <v>746</v>
      </c>
      <c r="E66" s="354">
        <v>0</v>
      </c>
      <c r="F66" s="354"/>
      <c r="G66" s="354">
        <v>0</v>
      </c>
      <c r="H66" s="354">
        <v>1300</v>
      </c>
      <c r="I66" s="354">
        <v>41225</v>
      </c>
      <c r="J66"/>
      <c r="K66" s="355">
        <f t="shared" ref="K66:K76" si="18">SUM(E66:I66)</f>
        <v>42525</v>
      </c>
      <c r="L66" s="18">
        <f t="shared" si="0"/>
        <v>7.6223337515683811</v>
      </c>
      <c r="M66" s="18">
        <f t="shared" si="1"/>
        <v>5.4863888530512188</v>
      </c>
      <c r="N66" s="1">
        <v>44500</v>
      </c>
    </row>
    <row r="67" spans="1:14" x14ac:dyDescent="0.35">
      <c r="A67" s="10" t="s">
        <v>445</v>
      </c>
      <c r="B67" s="10"/>
      <c r="C67" s="1" t="s">
        <v>456</v>
      </c>
      <c r="E67"/>
      <c r="F67"/>
      <c r="G67"/>
      <c r="H67"/>
      <c r="I67"/>
      <c r="J67"/>
      <c r="K67"/>
      <c r="L67"/>
      <c r="M67"/>
    </row>
    <row r="68" spans="1:14" x14ac:dyDescent="0.35">
      <c r="A68" s="10"/>
      <c r="B68" s="10"/>
      <c r="C68" s="226" t="s">
        <v>99</v>
      </c>
      <c r="E68" s="354">
        <v>25890</v>
      </c>
      <c r="F68" s="354">
        <v>0</v>
      </c>
      <c r="G68" s="354">
        <v>0</v>
      </c>
      <c r="H68" s="354">
        <v>0</v>
      </c>
      <c r="I68" s="354">
        <v>0</v>
      </c>
      <c r="J68"/>
      <c r="K68" s="355">
        <f>SUM(E68:I68)</f>
        <v>25890</v>
      </c>
      <c r="L68" s="18">
        <f t="shared" si="0"/>
        <v>4.6406165979566234</v>
      </c>
      <c r="M68" s="18">
        <f t="shared" si="1"/>
        <v>3.3402141659140754</v>
      </c>
      <c r="N68" s="1">
        <v>25890</v>
      </c>
    </row>
    <row r="69" spans="1:14" x14ac:dyDescent="0.35">
      <c r="A69" s="10"/>
      <c r="B69" s="10"/>
      <c r="C69" s="226" t="s">
        <v>737</v>
      </c>
      <c r="E69" s="58">
        <v>6581</v>
      </c>
      <c r="F69" s="354">
        <v>0</v>
      </c>
      <c r="G69" s="354">
        <v>0</v>
      </c>
      <c r="H69" s="354">
        <v>0</v>
      </c>
      <c r="I69" s="354">
        <v>0</v>
      </c>
      <c r="J69"/>
      <c r="K69" s="355">
        <f t="shared" si="18"/>
        <v>6581</v>
      </c>
      <c r="L69" s="18">
        <f t="shared" si="0"/>
        <v>1.1796020792256676</v>
      </c>
      <c r="M69" s="18">
        <f t="shared" si="1"/>
        <v>0.84905173525996647</v>
      </c>
      <c r="N69" s="1">
        <v>6581</v>
      </c>
    </row>
    <row r="70" spans="1:14" x14ac:dyDescent="0.35">
      <c r="A70" s="10"/>
      <c r="B70" s="10"/>
      <c r="C70" s="226" t="s">
        <v>100</v>
      </c>
      <c r="E70" s="58">
        <v>16774</v>
      </c>
      <c r="F70" s="354">
        <v>0</v>
      </c>
      <c r="G70" s="354">
        <v>0</v>
      </c>
      <c r="H70" s="354">
        <v>0</v>
      </c>
      <c r="I70" s="354">
        <v>0</v>
      </c>
      <c r="J70"/>
      <c r="K70" s="355">
        <f t="shared" si="18"/>
        <v>16774</v>
      </c>
      <c r="L70" s="18">
        <f t="shared" si="0"/>
        <v>3.0066320129055386</v>
      </c>
      <c r="M70" s="18">
        <f t="shared" si="1"/>
        <v>2.1641078570507033</v>
      </c>
      <c r="N70" s="1">
        <v>16774</v>
      </c>
    </row>
    <row r="71" spans="1:14" x14ac:dyDescent="0.35">
      <c r="A71" s="10" t="s">
        <v>101</v>
      </c>
      <c r="B71" s="10"/>
      <c r="C71" s="9" t="s">
        <v>663</v>
      </c>
      <c r="E71" s="354">
        <v>42536</v>
      </c>
      <c r="F71" s="354">
        <v>0</v>
      </c>
      <c r="G71" s="354">
        <v>0</v>
      </c>
      <c r="H71" s="354">
        <v>0</v>
      </c>
      <c r="I71" s="354">
        <v>0</v>
      </c>
      <c r="J71"/>
      <c r="K71" s="355">
        <f t="shared" si="18"/>
        <v>42536</v>
      </c>
      <c r="L71" s="18">
        <f t="shared" si="0"/>
        <v>7.6243054310808391</v>
      </c>
      <c r="M71" s="18">
        <f t="shared" si="1"/>
        <v>5.4878080247709971</v>
      </c>
      <c r="N71" s="1">
        <v>42536</v>
      </c>
    </row>
    <row r="72" spans="1:14" x14ac:dyDescent="0.35">
      <c r="A72" s="10" t="s">
        <v>102</v>
      </c>
      <c r="B72" s="10"/>
      <c r="C72" s="9" t="s">
        <v>736</v>
      </c>
      <c r="E72" s="354">
        <v>2234</v>
      </c>
      <c r="F72" s="354">
        <v>0</v>
      </c>
      <c r="G72" s="354">
        <v>0</v>
      </c>
      <c r="H72" s="354">
        <v>0</v>
      </c>
      <c r="I72" s="354">
        <v>0</v>
      </c>
      <c r="J72"/>
      <c r="K72" s="355">
        <f t="shared" si="18"/>
        <v>2234</v>
      </c>
      <c r="L72" s="18">
        <f t="shared" si="0"/>
        <v>0.4004301846208998</v>
      </c>
      <c r="M72" s="18">
        <f t="shared" si="1"/>
        <v>0.28822087472584185</v>
      </c>
      <c r="N72" s="1">
        <v>2234</v>
      </c>
    </row>
    <row r="73" spans="1:14" x14ac:dyDescent="0.35">
      <c r="A73" s="10" t="s">
        <v>103</v>
      </c>
      <c r="B73" s="10"/>
      <c r="C73" s="9" t="s">
        <v>104</v>
      </c>
      <c r="E73" s="354" t="s">
        <v>367</v>
      </c>
      <c r="F73" s="354">
        <v>0</v>
      </c>
      <c r="G73" s="354">
        <v>0</v>
      </c>
      <c r="H73" s="354">
        <v>0</v>
      </c>
      <c r="I73" s="354">
        <v>0</v>
      </c>
      <c r="J73"/>
      <c r="K73" s="355">
        <f t="shared" si="18"/>
        <v>0</v>
      </c>
      <c r="L73" s="18">
        <f t="shared" ref="L73:L122" si="19">IFERROR(K73/M$8,"$0")</f>
        <v>0</v>
      </c>
      <c r="M73" s="18">
        <f t="shared" ref="M73:M122" si="20">IFERROR(K73/M$12,"$0")</f>
        <v>0</v>
      </c>
      <c r="N73" s="1">
        <v>0</v>
      </c>
    </row>
    <row r="74" spans="1:14" x14ac:dyDescent="0.35">
      <c r="A74" s="10" t="s">
        <v>105</v>
      </c>
      <c r="B74" s="10"/>
      <c r="C74" s="9" t="s">
        <v>744</v>
      </c>
      <c r="E74" s="354">
        <v>2500</v>
      </c>
      <c r="F74" s="354">
        <v>0</v>
      </c>
      <c r="G74" s="354">
        <v>0</v>
      </c>
      <c r="H74" s="354">
        <v>0</v>
      </c>
      <c r="I74" s="354">
        <v>0</v>
      </c>
      <c r="J74"/>
      <c r="K74" s="355">
        <f t="shared" si="18"/>
        <v>2500</v>
      </c>
      <c r="L74" s="18">
        <f t="shared" si="19"/>
        <v>0.44810898010396127</v>
      </c>
      <c r="M74" s="18">
        <f t="shared" si="20"/>
        <v>0.32253902722229388</v>
      </c>
      <c r="N74" s="1">
        <v>2500</v>
      </c>
    </row>
    <row r="75" spans="1:14" x14ac:dyDescent="0.35">
      <c r="A75" s="10" t="s">
        <v>106</v>
      </c>
      <c r="B75" s="10"/>
      <c r="C75" s="9" t="s">
        <v>107</v>
      </c>
      <c r="E75" s="354" t="s">
        <v>359</v>
      </c>
      <c r="F75" s="354">
        <v>0</v>
      </c>
      <c r="G75" s="354">
        <v>0</v>
      </c>
      <c r="H75" s="354">
        <v>0</v>
      </c>
      <c r="I75" s="354">
        <v>0</v>
      </c>
      <c r="J75"/>
      <c r="K75" s="355">
        <f t="shared" si="18"/>
        <v>0</v>
      </c>
      <c r="L75" s="18">
        <f t="shared" si="19"/>
        <v>0</v>
      </c>
      <c r="M75" s="18">
        <f t="shared" si="20"/>
        <v>0</v>
      </c>
    </row>
    <row r="76" spans="1:14" x14ac:dyDescent="0.35">
      <c r="A76" s="10" t="s">
        <v>108</v>
      </c>
      <c r="B76" s="10"/>
      <c r="C76" s="9" t="s">
        <v>109</v>
      </c>
      <c r="E76" s="354">
        <v>0</v>
      </c>
      <c r="F76" s="354">
        <v>0</v>
      </c>
      <c r="G76" s="354">
        <v>0</v>
      </c>
      <c r="H76" s="354">
        <v>0</v>
      </c>
      <c r="I76" s="354">
        <v>63000</v>
      </c>
      <c r="J76"/>
      <c r="K76" s="355">
        <f t="shared" si="18"/>
        <v>63000</v>
      </c>
      <c r="L76" s="18">
        <f t="shared" si="19"/>
        <v>11.292346298619824</v>
      </c>
      <c r="M76" s="18">
        <f t="shared" si="20"/>
        <v>8.1279834860018063</v>
      </c>
      <c r="N76" s="1">
        <v>75000</v>
      </c>
    </row>
    <row r="77" spans="1:14" x14ac:dyDescent="0.35">
      <c r="A77" s="4">
        <v>10</v>
      </c>
      <c r="B77" s="4"/>
      <c r="C77" s="5" t="s">
        <v>110</v>
      </c>
      <c r="D77" s="5"/>
      <c r="E77" s="6"/>
      <c r="F77" s="305"/>
      <c r="G77" s="305"/>
      <c r="H77" s="6"/>
      <c r="I77" s="360" t="s">
        <v>25</v>
      </c>
      <c r="J77" s="361"/>
      <c r="K77" s="20">
        <f>SUM(K78:K84)</f>
        <v>51571</v>
      </c>
      <c r="L77" s="13">
        <f t="shared" si="19"/>
        <v>9.243771285176555</v>
      </c>
      <c r="M77" s="14">
        <f t="shared" si="20"/>
        <v>6.6534640691523679</v>
      </c>
    </row>
    <row r="78" spans="1:14" x14ac:dyDescent="0.35">
      <c r="A78" s="10" t="s">
        <v>111</v>
      </c>
      <c r="B78" s="10"/>
      <c r="C78" s="9" t="s">
        <v>112</v>
      </c>
      <c r="E78" s="354">
        <v>8575</v>
      </c>
      <c r="F78" s="354">
        <v>5000</v>
      </c>
      <c r="G78" s="354">
        <v>0</v>
      </c>
      <c r="H78" s="354">
        <v>0</v>
      </c>
      <c r="I78" s="354">
        <v>0</v>
      </c>
      <c r="J78"/>
      <c r="K78" s="355">
        <f>SUM(E78:I78)</f>
        <v>13575</v>
      </c>
      <c r="L78" s="18">
        <f t="shared" si="19"/>
        <v>2.4332317619645099</v>
      </c>
      <c r="M78" s="18">
        <f t="shared" si="20"/>
        <v>1.7513869178170558</v>
      </c>
      <c r="N78" s="1">
        <v>13575</v>
      </c>
    </row>
    <row r="79" spans="1:14" x14ac:dyDescent="0.35">
      <c r="A79" s="10" t="s">
        <v>324</v>
      </c>
      <c r="B79" s="10"/>
      <c r="C79" t="s">
        <v>459</v>
      </c>
      <c r="E79" s="354">
        <v>0</v>
      </c>
      <c r="F79" s="354">
        <v>150</v>
      </c>
      <c r="G79" s="354">
        <v>250</v>
      </c>
      <c r="H79" s="354">
        <v>0</v>
      </c>
      <c r="I79" s="354">
        <v>0</v>
      </c>
      <c r="J79"/>
      <c r="K79" s="355">
        <f t="shared" ref="K79:K84" si="21">SUM(E79:I79)</f>
        <v>400</v>
      </c>
      <c r="L79" s="18">
        <f t="shared" si="19"/>
        <v>7.1697436816633806E-2</v>
      </c>
      <c r="M79" s="18">
        <f t="shared" si="20"/>
        <v>5.1606244355567023E-2</v>
      </c>
      <c r="N79" s="1">
        <v>400</v>
      </c>
    </row>
    <row r="80" spans="1:14" x14ac:dyDescent="0.35">
      <c r="A80" s="10" t="s">
        <v>325</v>
      </c>
      <c r="B80" s="10"/>
      <c r="C80" s="9" t="s">
        <v>747</v>
      </c>
      <c r="E80" s="354">
        <v>0</v>
      </c>
      <c r="F80" s="354">
        <v>0</v>
      </c>
      <c r="G80" s="354">
        <v>0</v>
      </c>
      <c r="H80" s="354">
        <v>0</v>
      </c>
      <c r="I80" s="354">
        <v>9096</v>
      </c>
      <c r="J80"/>
      <c r="K80" s="355">
        <f t="shared" si="21"/>
        <v>9096</v>
      </c>
      <c r="L80" s="18">
        <f t="shared" si="19"/>
        <v>1.6303997132102528</v>
      </c>
      <c r="M80" s="18">
        <f t="shared" si="20"/>
        <v>1.1735259966455942</v>
      </c>
      <c r="N80" s="1">
        <v>7500</v>
      </c>
    </row>
    <row r="81" spans="1:14" x14ac:dyDescent="0.35">
      <c r="A81" s="356" t="s">
        <v>327</v>
      </c>
      <c r="B81" s="356"/>
      <c r="C81" s="9" t="s">
        <v>448</v>
      </c>
      <c r="E81" s="354">
        <v>8500</v>
      </c>
      <c r="F81" s="354">
        <v>0</v>
      </c>
      <c r="G81" s="354">
        <v>0</v>
      </c>
      <c r="H81" s="354">
        <v>0</v>
      </c>
      <c r="I81" s="354">
        <v>0</v>
      </c>
      <c r="J81"/>
      <c r="K81" s="355">
        <f t="shared" si="21"/>
        <v>8500</v>
      </c>
      <c r="L81" s="18">
        <f t="shared" si="19"/>
        <v>1.5235705323534683</v>
      </c>
      <c r="M81" s="18">
        <f t="shared" si="20"/>
        <v>1.0966326925557992</v>
      </c>
      <c r="N81" s="1">
        <v>8500</v>
      </c>
    </row>
    <row r="82" spans="1:14" x14ac:dyDescent="0.35">
      <c r="A82" s="10" t="s">
        <v>329</v>
      </c>
      <c r="B82" s="10"/>
      <c r="C82" s="9" t="s">
        <v>738</v>
      </c>
      <c r="E82" s="354">
        <v>0</v>
      </c>
      <c r="F82" s="354">
        <v>0</v>
      </c>
      <c r="G82" s="354">
        <v>0</v>
      </c>
      <c r="H82" s="354">
        <v>0</v>
      </c>
      <c r="I82" s="354">
        <v>0</v>
      </c>
      <c r="J82"/>
      <c r="K82" s="355">
        <f t="shared" si="21"/>
        <v>0</v>
      </c>
      <c r="L82" s="18">
        <f t="shared" si="19"/>
        <v>0</v>
      </c>
      <c r="M82" s="18">
        <f t="shared" si="20"/>
        <v>0</v>
      </c>
    </row>
    <row r="83" spans="1:14" x14ac:dyDescent="0.35">
      <c r="A83" s="10" t="s">
        <v>330</v>
      </c>
      <c r="B83" s="10"/>
      <c r="C83" s="9" t="s">
        <v>331</v>
      </c>
      <c r="E83" s="354" t="s">
        <v>367</v>
      </c>
      <c r="F83" s="354">
        <v>0</v>
      </c>
      <c r="G83" s="354">
        <v>0</v>
      </c>
      <c r="H83" s="354">
        <v>0</v>
      </c>
      <c r="I83" s="354">
        <v>0</v>
      </c>
      <c r="J83"/>
      <c r="K83" s="355">
        <f t="shared" si="21"/>
        <v>0</v>
      </c>
      <c r="L83" s="18">
        <f t="shared" si="19"/>
        <v>0</v>
      </c>
      <c r="M83" s="18">
        <f t="shared" si="20"/>
        <v>0</v>
      </c>
      <c r="N83" s="1">
        <v>3300</v>
      </c>
    </row>
    <row r="84" spans="1:14" x14ac:dyDescent="0.35">
      <c r="A84" s="10" t="s">
        <v>333</v>
      </c>
      <c r="B84" s="10"/>
      <c r="C84" s="9" t="s">
        <v>460</v>
      </c>
      <c r="E84" s="58">
        <v>20000</v>
      </c>
      <c r="F84" s="354">
        <v>0</v>
      </c>
      <c r="G84" s="354">
        <v>0</v>
      </c>
      <c r="H84" s="354">
        <v>0</v>
      </c>
      <c r="I84" s="354">
        <v>0</v>
      </c>
      <c r="J84"/>
      <c r="K84" s="355">
        <f t="shared" si="21"/>
        <v>20000</v>
      </c>
      <c r="L84" s="18">
        <f t="shared" si="19"/>
        <v>3.5848718408316902</v>
      </c>
      <c r="M84" s="18">
        <f t="shared" si="20"/>
        <v>2.5803122177783511</v>
      </c>
      <c r="N84" s="1">
        <v>25000</v>
      </c>
    </row>
    <row r="85" spans="1:14" x14ac:dyDescent="0.35">
      <c r="A85" s="4">
        <v>11</v>
      </c>
      <c r="B85" s="4"/>
      <c r="C85" s="5" t="s">
        <v>113</v>
      </c>
      <c r="D85" s="5"/>
      <c r="E85" s="6"/>
      <c r="F85" s="305"/>
      <c r="G85" s="305"/>
      <c r="H85" s="7"/>
      <c r="I85" s="360" t="s">
        <v>25</v>
      </c>
      <c r="J85" s="361"/>
      <c r="K85" s="20">
        <f>SUM(K86:K88)</f>
        <v>39152.239999999998</v>
      </c>
      <c r="L85" s="13">
        <f t="shared" si="19"/>
        <v>7.0177881340742063</v>
      </c>
      <c r="M85" s="14">
        <f t="shared" si="20"/>
        <v>5.0512501612695138</v>
      </c>
    </row>
    <row r="86" spans="1:14" x14ac:dyDescent="0.35">
      <c r="A86" s="21">
        <v>11.3</v>
      </c>
      <c r="B86" s="21"/>
      <c r="C86" s="9" t="s">
        <v>749</v>
      </c>
      <c r="E86" s="354">
        <v>38432.239999999998</v>
      </c>
      <c r="F86" s="354">
        <v>720</v>
      </c>
      <c r="G86" s="354">
        <v>0</v>
      </c>
      <c r="H86" s="354">
        <v>0</v>
      </c>
      <c r="I86" s="354">
        <v>0</v>
      </c>
      <c r="J86"/>
      <c r="K86" s="355">
        <f>SUM(E86:I86)</f>
        <v>39152.239999999998</v>
      </c>
      <c r="L86" s="18">
        <f t="shared" si="19"/>
        <v>7.0177881340742063</v>
      </c>
      <c r="M86" s="18">
        <f t="shared" si="20"/>
        <v>5.0512501612695138</v>
      </c>
      <c r="N86" s="1">
        <v>39152</v>
      </c>
    </row>
    <row r="87" spans="1:14" x14ac:dyDescent="0.35">
      <c r="A87" s="21">
        <v>11.52</v>
      </c>
      <c r="B87" s="21"/>
      <c r="C87" s="9" t="s">
        <v>461</v>
      </c>
      <c r="E87" s="354" t="s">
        <v>367</v>
      </c>
      <c r="F87" s="354">
        <v>0</v>
      </c>
      <c r="G87" s="354">
        <v>0</v>
      </c>
      <c r="H87" s="354">
        <v>0</v>
      </c>
      <c r="I87" s="354">
        <v>0</v>
      </c>
      <c r="J87"/>
      <c r="K87" s="355">
        <f t="shared" ref="K87:K88" si="22">SUM(E87:I87)</f>
        <v>0</v>
      </c>
      <c r="L87" s="18">
        <f t="shared" si="19"/>
        <v>0</v>
      </c>
      <c r="M87" s="18">
        <f t="shared" si="20"/>
        <v>0</v>
      </c>
    </row>
    <row r="88" spans="1:14" x14ac:dyDescent="0.35">
      <c r="A88" s="10">
        <v>11.678000000000001</v>
      </c>
      <c r="B88" s="10"/>
      <c r="C88" s="9" t="s">
        <v>437</v>
      </c>
      <c r="E88" s="354" t="s">
        <v>367</v>
      </c>
      <c r="F88" s="354">
        <v>0</v>
      </c>
      <c r="G88" s="354">
        <v>0</v>
      </c>
      <c r="H88" s="354">
        <v>0</v>
      </c>
      <c r="I88" s="354">
        <v>0</v>
      </c>
      <c r="J88"/>
      <c r="K88" s="355">
        <f t="shared" si="22"/>
        <v>0</v>
      </c>
      <c r="L88" s="18">
        <f t="shared" si="19"/>
        <v>0</v>
      </c>
      <c r="M88" s="18">
        <f t="shared" si="20"/>
        <v>0</v>
      </c>
    </row>
    <row r="89" spans="1:14" x14ac:dyDescent="0.35">
      <c r="A89" s="4">
        <v>12</v>
      </c>
      <c r="B89" s="4"/>
      <c r="C89" s="5" t="s">
        <v>114</v>
      </c>
      <c r="D89" s="5"/>
      <c r="E89" s="6"/>
      <c r="F89" s="362"/>
      <c r="G89" s="362"/>
      <c r="H89" s="6"/>
      <c r="I89" s="360" t="s">
        <v>25</v>
      </c>
      <c r="J89" s="361"/>
      <c r="K89" s="20">
        <f>SUM(K90:K92)</f>
        <v>0</v>
      </c>
      <c r="L89" s="13">
        <f t="shared" si="19"/>
        <v>0</v>
      </c>
      <c r="M89" s="14">
        <f t="shared" si="20"/>
        <v>0</v>
      </c>
    </row>
    <row r="90" spans="1:14" x14ac:dyDescent="0.35">
      <c r="A90" s="10" t="s">
        <v>115</v>
      </c>
      <c r="B90" s="10"/>
      <c r="C90" s="9" t="s">
        <v>116</v>
      </c>
      <c r="D90" s="9"/>
      <c r="E90" s="22" t="s">
        <v>359</v>
      </c>
      <c r="F90" s="354">
        <v>0</v>
      </c>
      <c r="G90" s="354">
        <v>0</v>
      </c>
      <c r="H90" s="354">
        <v>0</v>
      </c>
      <c r="I90" s="354">
        <v>0</v>
      </c>
      <c r="J90"/>
      <c r="K90" s="355">
        <f>SUM(E90:I90)</f>
        <v>0</v>
      </c>
      <c r="L90" s="18">
        <f t="shared" si="19"/>
        <v>0</v>
      </c>
      <c r="M90" s="18">
        <f t="shared" si="20"/>
        <v>0</v>
      </c>
    </row>
    <row r="91" spans="1:14" x14ac:dyDescent="0.35">
      <c r="A91" s="8" t="s">
        <v>117</v>
      </c>
      <c r="B91" s="8"/>
      <c r="C91" s="9" t="s">
        <v>118</v>
      </c>
      <c r="D91" s="9"/>
      <c r="E91" s="22" t="s">
        <v>359</v>
      </c>
      <c r="F91" s="354">
        <v>0</v>
      </c>
      <c r="G91" s="354">
        <v>0</v>
      </c>
      <c r="H91" s="354">
        <v>0</v>
      </c>
      <c r="I91" s="354">
        <v>0</v>
      </c>
      <c r="J91"/>
      <c r="K91" s="355">
        <f>SUM(E91:I91)</f>
        <v>0</v>
      </c>
      <c r="L91" s="18">
        <f t="shared" si="19"/>
        <v>0</v>
      </c>
      <c r="M91" s="18">
        <f t="shared" si="20"/>
        <v>0</v>
      </c>
    </row>
    <row r="92" spans="1:14" x14ac:dyDescent="0.35">
      <c r="A92" s="8" t="s">
        <v>119</v>
      </c>
      <c r="B92" s="8"/>
      <c r="C92" s="9" t="s">
        <v>120</v>
      </c>
      <c r="D92" s="9"/>
      <c r="E92" s="22" t="s">
        <v>359</v>
      </c>
      <c r="F92" s="354">
        <v>0</v>
      </c>
      <c r="G92" s="354">
        <v>0</v>
      </c>
      <c r="H92" s="354">
        <v>0</v>
      </c>
      <c r="I92" s="354">
        <v>0</v>
      </c>
      <c r="J92"/>
      <c r="K92" s="355">
        <f>SUM(E92:I92)</f>
        <v>0</v>
      </c>
      <c r="L92" s="18">
        <f t="shared" si="19"/>
        <v>0</v>
      </c>
      <c r="M92" s="18">
        <f t="shared" si="20"/>
        <v>0</v>
      </c>
    </row>
    <row r="93" spans="1:14" x14ac:dyDescent="0.35">
      <c r="A93" s="4">
        <v>13</v>
      </c>
      <c r="B93" s="4"/>
      <c r="C93" s="5" t="s">
        <v>121</v>
      </c>
      <c r="D93" s="5"/>
      <c r="E93" s="6"/>
      <c r="F93" s="305"/>
      <c r="G93" s="305"/>
      <c r="H93" s="7"/>
      <c r="I93" s="360" t="s">
        <v>25</v>
      </c>
      <c r="J93" s="361"/>
      <c r="K93" s="20">
        <f>SUM(K94:K94)</f>
        <v>0</v>
      </c>
      <c r="L93" s="13">
        <f t="shared" si="19"/>
        <v>0</v>
      </c>
      <c r="M93" s="222">
        <f t="shared" si="20"/>
        <v>0</v>
      </c>
    </row>
    <row r="94" spans="1:14" x14ac:dyDescent="0.35">
      <c r="A94" s="356" t="s">
        <v>363</v>
      </c>
      <c r="B94" s="356"/>
      <c r="C94" t="s">
        <v>442</v>
      </c>
      <c r="E94" s="357">
        <v>0</v>
      </c>
      <c r="F94" s="357">
        <v>0</v>
      </c>
      <c r="G94" s="357">
        <v>0</v>
      </c>
      <c r="H94" s="357">
        <v>0</v>
      </c>
      <c r="I94" s="357">
        <v>0</v>
      </c>
      <c r="J94"/>
      <c r="K94" s="357">
        <f t="shared" ref="K94" si="23">SUM(E94:I94)</f>
        <v>0</v>
      </c>
      <c r="L94" s="18">
        <f t="shared" si="19"/>
        <v>0</v>
      </c>
      <c r="M94" s="18">
        <f t="shared" si="20"/>
        <v>0</v>
      </c>
    </row>
    <row r="95" spans="1:14" x14ac:dyDescent="0.35">
      <c r="A95" s="4" t="s">
        <v>123</v>
      </c>
      <c r="B95" s="4"/>
      <c r="C95" s="5" t="s">
        <v>124</v>
      </c>
      <c r="D95" s="5"/>
      <c r="E95" s="6"/>
      <c r="F95" s="305"/>
      <c r="G95" s="305"/>
      <c r="H95" s="7"/>
      <c r="I95" s="360" t="s">
        <v>25</v>
      </c>
      <c r="J95" s="361"/>
      <c r="K95" s="20">
        <f>SUM(K96:K100)</f>
        <v>176340</v>
      </c>
      <c r="L95" s="13">
        <f t="shared" si="19"/>
        <v>31.607815020613014</v>
      </c>
      <c r="M95" s="14">
        <f t="shared" si="20"/>
        <v>22.750612824151723</v>
      </c>
    </row>
    <row r="96" spans="1:14" x14ac:dyDescent="0.35">
      <c r="A96" s="10" t="s">
        <v>125</v>
      </c>
      <c r="B96" s="10"/>
      <c r="C96" s="9" t="s">
        <v>126</v>
      </c>
      <c r="E96" s="354">
        <v>0</v>
      </c>
      <c r="F96" s="354">
        <v>0</v>
      </c>
      <c r="G96" s="354">
        <v>0</v>
      </c>
      <c r="H96" s="354">
        <v>0</v>
      </c>
      <c r="I96" s="354">
        <v>60900</v>
      </c>
      <c r="J96"/>
      <c r="K96" s="355">
        <f>SUM(E96:I96)</f>
        <v>60900</v>
      </c>
      <c r="L96" s="18">
        <f t="shared" si="19"/>
        <v>10.915934755332497</v>
      </c>
      <c r="M96" s="18">
        <f t="shared" si="20"/>
        <v>7.8570507031350791</v>
      </c>
      <c r="N96" s="1">
        <v>62500</v>
      </c>
    </row>
    <row r="97" spans="1:14" x14ac:dyDescent="0.35">
      <c r="A97" s="23">
        <v>22.321999999999999</v>
      </c>
      <c r="B97" s="23"/>
      <c r="C97" s="9" t="s">
        <v>462</v>
      </c>
      <c r="E97" s="354">
        <v>5000</v>
      </c>
      <c r="F97" s="354">
        <v>0</v>
      </c>
      <c r="G97" s="354">
        <v>0</v>
      </c>
      <c r="H97" s="354">
        <v>0</v>
      </c>
      <c r="I97" s="354">
        <v>0</v>
      </c>
      <c r="J97"/>
      <c r="K97" s="355">
        <f>SUM(E97:I97)</f>
        <v>5000</v>
      </c>
      <c r="L97" s="18">
        <f t="shared" si="19"/>
        <v>0.89621796020792255</v>
      </c>
      <c r="M97" s="18">
        <f t="shared" si="20"/>
        <v>0.64507805444458777</v>
      </c>
      <c r="N97" s="1">
        <v>5000</v>
      </c>
    </row>
    <row r="98" spans="1:14" x14ac:dyDescent="0.35">
      <c r="A98" s="8" t="s">
        <v>128</v>
      </c>
      <c r="B98" s="8"/>
      <c r="C98" s="9" t="s">
        <v>463</v>
      </c>
      <c r="E98" s="58">
        <v>33615</v>
      </c>
      <c r="F98" s="354">
        <v>0</v>
      </c>
      <c r="G98" s="354">
        <v>0</v>
      </c>
      <c r="H98" s="354">
        <v>0</v>
      </c>
      <c r="I98" s="354">
        <v>0</v>
      </c>
      <c r="J98"/>
      <c r="K98" s="355">
        <f>SUM(E98:I98)</f>
        <v>33615</v>
      </c>
      <c r="L98" s="18">
        <f t="shared" si="19"/>
        <v>6.0252733464778636</v>
      </c>
      <c r="M98" s="18">
        <f t="shared" si="20"/>
        <v>4.336859760030964</v>
      </c>
      <c r="N98" s="1">
        <v>40150</v>
      </c>
    </row>
    <row r="99" spans="1:14" x14ac:dyDescent="0.35">
      <c r="A99" s="10" t="s">
        <v>129</v>
      </c>
      <c r="B99" s="10"/>
      <c r="C99" s="9" t="s">
        <v>130</v>
      </c>
      <c r="E99" s="354">
        <v>0</v>
      </c>
      <c r="F99" s="354">
        <v>0</v>
      </c>
      <c r="G99" s="354">
        <v>0</v>
      </c>
      <c r="H99" s="354">
        <v>0</v>
      </c>
      <c r="I99" s="354">
        <v>74325</v>
      </c>
      <c r="J99"/>
      <c r="K99" s="355">
        <f>SUM(E99:I99)</f>
        <v>74325</v>
      </c>
      <c r="L99" s="18">
        <f t="shared" si="19"/>
        <v>13.322279978490769</v>
      </c>
      <c r="M99" s="18">
        <f t="shared" si="20"/>
        <v>9.5890852793187982</v>
      </c>
      <c r="N99" s="1">
        <v>75800</v>
      </c>
    </row>
    <row r="100" spans="1:14" x14ac:dyDescent="0.35">
      <c r="A100" s="8" t="s">
        <v>131</v>
      </c>
      <c r="B100" s="8"/>
      <c r="C100" s="9" t="s">
        <v>132</v>
      </c>
      <c r="E100" s="354">
        <v>0</v>
      </c>
      <c r="F100" s="354">
        <v>0</v>
      </c>
      <c r="G100" s="354">
        <v>0</v>
      </c>
      <c r="H100" s="354">
        <v>0</v>
      </c>
      <c r="I100" s="354">
        <v>2500</v>
      </c>
      <c r="J100"/>
      <c r="K100" s="355">
        <f>SUM(E100:I100)</f>
        <v>2500</v>
      </c>
      <c r="L100" s="18">
        <f t="shared" si="19"/>
        <v>0.44810898010396127</v>
      </c>
      <c r="M100" s="18">
        <f t="shared" si="20"/>
        <v>0.32253902722229388</v>
      </c>
      <c r="N100" s="1">
        <v>2500</v>
      </c>
    </row>
    <row r="101" spans="1:14" x14ac:dyDescent="0.35">
      <c r="A101" s="4" t="s">
        <v>133</v>
      </c>
      <c r="B101" s="4"/>
      <c r="C101" s="5" t="s">
        <v>134</v>
      </c>
      <c r="D101" s="5"/>
      <c r="E101" s="6"/>
      <c r="F101" s="305"/>
      <c r="G101" s="305"/>
      <c r="H101" s="7"/>
      <c r="I101" s="360" t="s">
        <v>25</v>
      </c>
      <c r="J101" s="361"/>
      <c r="K101" s="20">
        <f>SUM(K102:K106)</f>
        <v>107500</v>
      </c>
      <c r="L101" s="13">
        <f t="shared" si="19"/>
        <v>19.268686144470337</v>
      </c>
      <c r="M101" s="14">
        <f t="shared" si="20"/>
        <v>13.869178170558637</v>
      </c>
    </row>
    <row r="102" spans="1:14" x14ac:dyDescent="0.35">
      <c r="A102" s="10" t="s">
        <v>135</v>
      </c>
      <c r="B102" s="10"/>
      <c r="C102" s="9" t="s">
        <v>464</v>
      </c>
      <c r="E102" s="354">
        <v>0</v>
      </c>
      <c r="F102" s="354">
        <v>0</v>
      </c>
      <c r="G102" s="354">
        <v>0</v>
      </c>
      <c r="H102" s="354">
        <v>0</v>
      </c>
      <c r="I102" s="354">
        <v>57500</v>
      </c>
      <c r="J102"/>
      <c r="K102" s="355">
        <f>SUM(E102:I102)</f>
        <v>57500</v>
      </c>
      <c r="L102" s="18">
        <f t="shared" si="19"/>
        <v>10.306506542391109</v>
      </c>
      <c r="M102" s="18">
        <f t="shared" si="20"/>
        <v>7.4183976261127595</v>
      </c>
      <c r="N102" s="1">
        <v>66100</v>
      </c>
    </row>
    <row r="103" spans="1:14" x14ac:dyDescent="0.35">
      <c r="A103" s="23">
        <v>26.504999999999999</v>
      </c>
      <c r="B103" s="23"/>
      <c r="C103" s="9" t="s">
        <v>465</v>
      </c>
      <c r="E103" s="354">
        <v>20000</v>
      </c>
      <c r="F103" s="354">
        <v>0</v>
      </c>
      <c r="G103" s="354">
        <v>0</v>
      </c>
      <c r="H103" s="354">
        <v>0</v>
      </c>
      <c r="I103" s="354">
        <v>0</v>
      </c>
      <c r="J103"/>
      <c r="K103" s="355">
        <f>SUM(E103:I103)</f>
        <v>20000</v>
      </c>
      <c r="L103" s="18">
        <f t="shared" si="19"/>
        <v>3.5848718408316902</v>
      </c>
      <c r="M103" s="18">
        <f t="shared" si="20"/>
        <v>2.5803122177783511</v>
      </c>
      <c r="N103" s="1">
        <v>22500</v>
      </c>
    </row>
    <row r="104" spans="1:14" x14ac:dyDescent="0.35">
      <c r="A104" s="10" t="s">
        <v>136</v>
      </c>
      <c r="B104" s="10"/>
      <c r="C104" s="9" t="s">
        <v>466</v>
      </c>
      <c r="E104" s="354" t="s">
        <v>367</v>
      </c>
      <c r="F104" s="354">
        <v>0</v>
      </c>
      <c r="G104" s="354">
        <v>0</v>
      </c>
      <c r="H104" s="354">
        <v>0</v>
      </c>
      <c r="I104" s="354">
        <v>0</v>
      </c>
      <c r="J104"/>
      <c r="K104" s="355">
        <f>SUM(E104:I104)</f>
        <v>0</v>
      </c>
      <c r="L104" s="18">
        <f t="shared" si="19"/>
        <v>0</v>
      </c>
      <c r="M104" s="18">
        <f t="shared" si="20"/>
        <v>0</v>
      </c>
    </row>
    <row r="105" spans="1:14" x14ac:dyDescent="0.35">
      <c r="A105" s="10" t="s">
        <v>137</v>
      </c>
      <c r="B105" s="10"/>
      <c r="C105" s="9" t="s">
        <v>467</v>
      </c>
      <c r="E105" s="354">
        <v>20000</v>
      </c>
      <c r="F105" s="354">
        <v>0</v>
      </c>
      <c r="G105" s="354">
        <v>0</v>
      </c>
      <c r="H105" s="354">
        <v>0</v>
      </c>
      <c r="I105" s="354">
        <v>0</v>
      </c>
      <c r="J105"/>
      <c r="K105" s="355">
        <f>SUM(E105:I105)</f>
        <v>20000</v>
      </c>
      <c r="L105" s="18">
        <f t="shared" si="19"/>
        <v>3.5848718408316902</v>
      </c>
      <c r="M105" s="18">
        <f t="shared" si="20"/>
        <v>2.5803122177783511</v>
      </c>
      <c r="N105" s="1">
        <v>20000</v>
      </c>
    </row>
    <row r="106" spans="1:14" x14ac:dyDescent="0.35">
      <c r="A106" s="10" t="s">
        <v>138</v>
      </c>
      <c r="B106" s="10"/>
      <c r="C106" s="9" t="s">
        <v>468</v>
      </c>
      <c r="E106" s="354">
        <v>10000</v>
      </c>
      <c r="F106" s="354">
        <v>0</v>
      </c>
      <c r="G106" s="354">
        <v>0</v>
      </c>
      <c r="H106" s="354">
        <v>0</v>
      </c>
      <c r="I106" s="354">
        <v>0</v>
      </c>
      <c r="J106"/>
      <c r="K106" s="355">
        <f>SUM(E106:I106)</f>
        <v>10000</v>
      </c>
      <c r="L106" s="18">
        <f t="shared" si="19"/>
        <v>1.7924359204158451</v>
      </c>
      <c r="M106" s="18">
        <f t="shared" si="20"/>
        <v>1.2901561088891755</v>
      </c>
      <c r="N106" s="1">
        <v>3500</v>
      </c>
    </row>
    <row r="107" spans="1:14" x14ac:dyDescent="0.35">
      <c r="A107" s="4" t="s">
        <v>139</v>
      </c>
      <c r="B107" s="4"/>
      <c r="C107" s="5" t="s">
        <v>140</v>
      </c>
      <c r="D107" s="5"/>
      <c r="E107" s="6"/>
      <c r="F107" s="305"/>
      <c r="G107" s="305"/>
      <c r="H107" s="6"/>
      <c r="I107" s="360" t="s">
        <v>25</v>
      </c>
      <c r="J107" s="361"/>
      <c r="K107" s="20">
        <f>SUM(K108:K117)</f>
        <v>66904</v>
      </c>
      <c r="L107" s="13">
        <f t="shared" si="19"/>
        <v>11.99211328195017</v>
      </c>
      <c r="M107" s="14">
        <f t="shared" si="20"/>
        <v>8.6316604309121399</v>
      </c>
    </row>
    <row r="108" spans="1:14" x14ac:dyDescent="0.35">
      <c r="A108" s="10" t="s">
        <v>142</v>
      </c>
      <c r="B108" s="10"/>
      <c r="C108" s="9" t="s">
        <v>143</v>
      </c>
      <c r="E108" s="354">
        <v>0</v>
      </c>
      <c r="F108" s="354">
        <v>0</v>
      </c>
      <c r="G108" s="354">
        <v>0</v>
      </c>
      <c r="H108" s="354">
        <v>5000</v>
      </c>
      <c r="I108" s="354">
        <v>25500</v>
      </c>
      <c r="J108"/>
      <c r="K108" s="355">
        <f t="shared" ref="K108:K117" si="24">SUM(E108:I108)</f>
        <v>30500</v>
      </c>
      <c r="L108" s="18">
        <f t="shared" si="19"/>
        <v>5.4669295572683279</v>
      </c>
      <c r="M108" s="18">
        <f t="shared" si="20"/>
        <v>3.9349761321119856</v>
      </c>
      <c r="N108" s="1">
        <v>30500</v>
      </c>
    </row>
    <row r="109" spans="1:14" x14ac:dyDescent="0.35">
      <c r="A109" s="10" t="s">
        <v>144</v>
      </c>
      <c r="B109" s="10"/>
      <c r="C109" s="9" t="s">
        <v>145</v>
      </c>
      <c r="E109" s="354">
        <v>0</v>
      </c>
      <c r="F109" s="354">
        <v>0</v>
      </c>
      <c r="G109" s="354">
        <v>0</v>
      </c>
      <c r="H109" s="354">
        <v>0</v>
      </c>
      <c r="I109" s="354">
        <v>2500</v>
      </c>
      <c r="J109"/>
      <c r="K109" s="355">
        <f t="shared" si="24"/>
        <v>2500</v>
      </c>
      <c r="L109" s="18">
        <f t="shared" si="19"/>
        <v>0.44810898010396127</v>
      </c>
      <c r="M109" s="18">
        <f t="shared" si="20"/>
        <v>0.32253902722229388</v>
      </c>
      <c r="N109" s="1">
        <v>2500</v>
      </c>
    </row>
    <row r="110" spans="1:14" x14ac:dyDescent="0.35">
      <c r="A110" s="10" t="s">
        <v>146</v>
      </c>
      <c r="B110" s="10"/>
      <c r="C110" s="9" t="s">
        <v>147</v>
      </c>
      <c r="E110" s="354">
        <v>0</v>
      </c>
      <c r="F110" s="354">
        <v>0</v>
      </c>
      <c r="G110" s="354">
        <v>0</v>
      </c>
      <c r="H110" s="354">
        <v>0</v>
      </c>
      <c r="I110" s="354">
        <v>33904</v>
      </c>
      <c r="J110"/>
      <c r="K110" s="355">
        <f t="shared" si="24"/>
        <v>33904</v>
      </c>
      <c r="L110" s="18">
        <f t="shared" si="19"/>
        <v>6.0770747445778817</v>
      </c>
      <c r="M110" s="18">
        <f t="shared" si="20"/>
        <v>4.374145271577861</v>
      </c>
      <c r="N110" s="1">
        <v>33904</v>
      </c>
    </row>
    <row r="111" spans="1:14" x14ac:dyDescent="0.35">
      <c r="A111" s="10" t="s">
        <v>438</v>
      </c>
      <c r="B111" s="10"/>
      <c r="C111" s="9" t="s">
        <v>148</v>
      </c>
      <c r="E111" s="354" t="s">
        <v>359</v>
      </c>
      <c r="F111" s="354">
        <v>0</v>
      </c>
      <c r="G111" s="354">
        <v>0</v>
      </c>
      <c r="H111" s="354">
        <v>0</v>
      </c>
      <c r="I111" s="354">
        <v>0</v>
      </c>
      <c r="J111"/>
      <c r="K111" s="355">
        <f t="shared" si="24"/>
        <v>0</v>
      </c>
      <c r="L111" s="18">
        <f t="shared" si="19"/>
        <v>0</v>
      </c>
      <c r="M111" s="18">
        <f t="shared" si="20"/>
        <v>0</v>
      </c>
    </row>
    <row r="112" spans="1:14" x14ac:dyDescent="0.35">
      <c r="A112" s="8" t="s">
        <v>149</v>
      </c>
      <c r="B112" s="8"/>
      <c r="C112" s="9" t="s">
        <v>150</v>
      </c>
      <c r="E112" s="354" t="s">
        <v>359</v>
      </c>
      <c r="F112" s="354">
        <v>0</v>
      </c>
      <c r="G112" s="354">
        <v>0</v>
      </c>
      <c r="H112" s="354">
        <v>0</v>
      </c>
      <c r="I112" s="354">
        <v>0</v>
      </c>
      <c r="J112"/>
      <c r="K112" s="355">
        <f t="shared" si="24"/>
        <v>0</v>
      </c>
      <c r="L112" s="18">
        <f t="shared" si="19"/>
        <v>0</v>
      </c>
      <c r="M112" s="18">
        <f t="shared" si="20"/>
        <v>0</v>
      </c>
    </row>
    <row r="113" spans="1:14" x14ac:dyDescent="0.35">
      <c r="A113" s="10" t="s">
        <v>151</v>
      </c>
      <c r="B113" s="10"/>
      <c r="C113" s="9" t="s">
        <v>408</v>
      </c>
      <c r="E113" s="354" t="s">
        <v>367</v>
      </c>
      <c r="F113" s="354">
        <v>0</v>
      </c>
      <c r="G113" s="354">
        <v>0</v>
      </c>
      <c r="H113" s="354">
        <v>0</v>
      </c>
      <c r="I113" s="354">
        <v>0</v>
      </c>
      <c r="J113"/>
      <c r="K113" s="355">
        <f t="shared" si="24"/>
        <v>0</v>
      </c>
      <c r="L113" s="18">
        <f t="shared" si="19"/>
        <v>0</v>
      </c>
      <c r="M113" s="18">
        <f t="shared" si="20"/>
        <v>0</v>
      </c>
    </row>
    <row r="114" spans="1:14" x14ac:dyDescent="0.35">
      <c r="A114" s="10" t="s">
        <v>152</v>
      </c>
      <c r="B114" s="10"/>
      <c r="C114" s="9" t="s">
        <v>153</v>
      </c>
      <c r="E114" s="354" t="s">
        <v>359</v>
      </c>
      <c r="F114" s="354">
        <v>0</v>
      </c>
      <c r="G114" s="354">
        <v>0</v>
      </c>
      <c r="H114" s="354">
        <v>0</v>
      </c>
      <c r="I114" s="354">
        <v>0</v>
      </c>
      <c r="J114"/>
      <c r="K114" s="355">
        <f t="shared" si="24"/>
        <v>0</v>
      </c>
      <c r="L114" s="18">
        <f t="shared" si="19"/>
        <v>0</v>
      </c>
      <c r="M114" s="18">
        <f t="shared" si="20"/>
        <v>0</v>
      </c>
    </row>
    <row r="115" spans="1:14" x14ac:dyDescent="0.35">
      <c r="A115" s="10" t="s">
        <v>439</v>
      </c>
      <c r="B115" s="10"/>
      <c r="C115" s="9" t="s">
        <v>443</v>
      </c>
      <c r="E115" s="354" t="s">
        <v>359</v>
      </c>
      <c r="F115" s="354">
        <v>0</v>
      </c>
      <c r="G115" s="354">
        <v>0</v>
      </c>
      <c r="H115" s="354">
        <v>0</v>
      </c>
      <c r="I115" s="354">
        <v>0</v>
      </c>
      <c r="J115"/>
      <c r="K115" s="355">
        <f t="shared" si="24"/>
        <v>0</v>
      </c>
      <c r="L115" s="18">
        <f t="shared" si="19"/>
        <v>0</v>
      </c>
      <c r="M115" s="18">
        <f t="shared" si="20"/>
        <v>0</v>
      </c>
    </row>
    <row r="116" spans="1:14" x14ac:dyDescent="0.35">
      <c r="A116" s="10" t="s">
        <v>440</v>
      </c>
      <c r="B116" s="10"/>
      <c r="C116" s="9" t="s">
        <v>444</v>
      </c>
      <c r="E116" s="354" t="s">
        <v>359</v>
      </c>
      <c r="F116" s="354">
        <v>0</v>
      </c>
      <c r="G116" s="354">
        <v>0</v>
      </c>
      <c r="H116" s="354">
        <v>0</v>
      </c>
      <c r="I116" s="354">
        <v>0</v>
      </c>
      <c r="J116"/>
      <c r="K116" s="355">
        <f t="shared" si="24"/>
        <v>0</v>
      </c>
      <c r="L116" s="18">
        <f t="shared" si="19"/>
        <v>0</v>
      </c>
      <c r="M116" s="18">
        <f t="shared" si="20"/>
        <v>0</v>
      </c>
    </row>
    <row r="117" spans="1:14" x14ac:dyDescent="0.35">
      <c r="A117" s="23">
        <v>32.930999999999997</v>
      </c>
      <c r="B117" s="23"/>
      <c r="C117" s="9" t="s">
        <v>154</v>
      </c>
      <c r="E117" s="354" t="s">
        <v>359</v>
      </c>
      <c r="F117" s="354">
        <v>0</v>
      </c>
      <c r="G117" s="354">
        <v>0</v>
      </c>
      <c r="H117" s="354">
        <v>0</v>
      </c>
      <c r="I117" s="354">
        <v>0</v>
      </c>
      <c r="J117"/>
      <c r="K117" s="355">
        <f t="shared" si="24"/>
        <v>0</v>
      </c>
      <c r="L117" s="18">
        <f t="shared" si="19"/>
        <v>0</v>
      </c>
      <c r="M117" s="18">
        <f t="shared" si="20"/>
        <v>0</v>
      </c>
    </row>
    <row r="118" spans="1:14" x14ac:dyDescent="0.35">
      <c r="A118" s="4">
        <v>33</v>
      </c>
      <c r="B118" s="4"/>
      <c r="C118" s="5" t="s">
        <v>155</v>
      </c>
      <c r="D118" s="5"/>
      <c r="E118" s="6"/>
      <c r="F118" s="305"/>
      <c r="G118" s="305"/>
      <c r="H118" s="6"/>
      <c r="I118" s="360" t="s">
        <v>25</v>
      </c>
      <c r="J118" s="361"/>
      <c r="K118" s="20">
        <f>SUM(K119:K120)</f>
        <v>10000</v>
      </c>
      <c r="L118" s="13">
        <f t="shared" si="19"/>
        <v>1.7924359204158451</v>
      </c>
      <c r="M118" s="14">
        <f t="shared" si="20"/>
        <v>1.2901561088891755</v>
      </c>
    </row>
    <row r="119" spans="1:14" x14ac:dyDescent="0.35">
      <c r="A119" s="8" t="s">
        <v>471</v>
      </c>
      <c r="B119" s="8"/>
      <c r="C119" s="9" t="s">
        <v>470</v>
      </c>
      <c r="E119" s="354">
        <v>0</v>
      </c>
      <c r="F119" s="354">
        <v>0</v>
      </c>
      <c r="G119" s="354">
        <v>0</v>
      </c>
      <c r="H119" s="354">
        <v>0</v>
      </c>
      <c r="I119" s="354">
        <v>10000</v>
      </c>
      <c r="J119"/>
      <c r="K119" s="355">
        <f>SUM(E119:I119)</f>
        <v>10000</v>
      </c>
      <c r="L119" s="18">
        <f t="shared" si="19"/>
        <v>1.7924359204158451</v>
      </c>
      <c r="M119" s="18">
        <f t="shared" si="20"/>
        <v>1.2901561088891755</v>
      </c>
      <c r="N119" s="1">
        <v>10000</v>
      </c>
    </row>
    <row r="120" spans="1:14" x14ac:dyDescent="0.35">
      <c r="A120" s="8" t="s">
        <v>472</v>
      </c>
      <c r="B120" s="8"/>
      <c r="C120" s="9" t="s">
        <v>156</v>
      </c>
      <c r="E120" s="354">
        <v>0</v>
      </c>
      <c r="F120" s="354">
        <v>0</v>
      </c>
      <c r="G120" s="354">
        <v>0</v>
      </c>
      <c r="H120" s="354">
        <v>0</v>
      </c>
      <c r="I120" s="354">
        <v>0</v>
      </c>
      <c r="J120"/>
      <c r="K120" s="355">
        <f>SUM(E120:I120)</f>
        <v>0</v>
      </c>
      <c r="L120" s="18">
        <f t="shared" si="19"/>
        <v>0</v>
      </c>
      <c r="M120" s="18">
        <f t="shared" si="20"/>
        <v>0</v>
      </c>
    </row>
    <row r="121" spans="1:14" x14ac:dyDescent="0.35">
      <c r="A121" s="4">
        <v>50</v>
      </c>
      <c r="B121" s="4"/>
      <c r="C121" s="5" t="s">
        <v>157</v>
      </c>
      <c r="D121" s="5"/>
      <c r="E121" s="6"/>
      <c r="F121" s="305"/>
      <c r="G121" s="305"/>
      <c r="H121" s="7"/>
      <c r="I121" s="360" t="s">
        <v>25</v>
      </c>
      <c r="J121" s="361"/>
      <c r="K121" s="20">
        <f>SUM(K122:K123)</f>
        <v>50000</v>
      </c>
      <c r="L121" s="13">
        <f t="shared" si="19"/>
        <v>8.9621796020792264</v>
      </c>
      <c r="M121" s="14">
        <f t="shared" si="20"/>
        <v>6.4507805444458777</v>
      </c>
    </row>
    <row r="122" spans="1:14" x14ac:dyDescent="0.35">
      <c r="A122" s="10" t="s">
        <v>158</v>
      </c>
      <c r="B122" s="10"/>
      <c r="C122" s="9" t="s">
        <v>748</v>
      </c>
      <c r="E122" s="354">
        <v>50000</v>
      </c>
      <c r="F122" s="354">
        <v>0</v>
      </c>
      <c r="G122" s="354">
        <v>0</v>
      </c>
      <c r="H122" s="354">
        <v>0</v>
      </c>
      <c r="I122" s="354">
        <v>0</v>
      </c>
      <c r="J122"/>
      <c r="K122" s="355">
        <f>SUM(E122:I122)</f>
        <v>50000</v>
      </c>
      <c r="L122" s="18">
        <f t="shared" si="19"/>
        <v>8.9621796020792264</v>
      </c>
      <c r="M122" s="18">
        <f t="shared" si="20"/>
        <v>6.4507805444458777</v>
      </c>
      <c r="N122" s="1">
        <v>50000</v>
      </c>
    </row>
    <row r="123" spans="1:14" ht="16" thickBot="1" x14ac:dyDescent="0.4">
      <c r="A123" s="10" t="s">
        <v>159</v>
      </c>
      <c r="B123" s="10"/>
      <c r="C123" s="9" t="s">
        <v>160</v>
      </c>
      <c r="E123" s="354">
        <v>0</v>
      </c>
      <c r="F123" s="354">
        <v>0</v>
      </c>
      <c r="G123" s="354">
        <v>0</v>
      </c>
      <c r="H123" s="354">
        <v>0</v>
      </c>
      <c r="I123" s="354">
        <v>0</v>
      </c>
      <c r="J123"/>
      <c r="K123" s="355">
        <f>SUM(E123:I123)</f>
        <v>0</v>
      </c>
      <c r="L123" s="18">
        <f t="shared" ref="L123:L124" si="25">IFERROR(K123/M$8,"$0")</f>
        <v>0</v>
      </c>
      <c r="M123" s="18">
        <f t="shared" ref="M123:M124" si="26">IFERROR(K123/M$12,"$0")</f>
        <v>0</v>
      </c>
    </row>
    <row r="124" spans="1:14" ht="16.5" thickTop="1" thickBot="1" x14ac:dyDescent="0.4">
      <c r="A124" s="310"/>
      <c r="B124" s="310"/>
      <c r="C124" s="311" t="s">
        <v>25</v>
      </c>
      <c r="D124" s="312"/>
      <c r="E124" s="313">
        <f>SUM(E16:E123)</f>
        <v>500508.24</v>
      </c>
      <c r="F124" s="313">
        <f>SUM(F16:F123)</f>
        <v>93033.375</v>
      </c>
      <c r="G124" s="313">
        <f>SUM(G16:G123)</f>
        <v>227083</v>
      </c>
      <c r="H124" s="313">
        <f>SUM(H16:H123)</f>
        <v>59865</v>
      </c>
      <c r="I124" s="313">
        <f>SUM(I16:I123)</f>
        <v>926695</v>
      </c>
      <c r="J124" s="314"/>
      <c r="K124" s="316">
        <f>L147</f>
        <v>2078262.3072500001</v>
      </c>
      <c r="L124" s="315">
        <f t="shared" si="25"/>
        <v>372.51520115612118</v>
      </c>
      <c r="M124" s="315">
        <f t="shared" si="26"/>
        <v>268.12828115727007</v>
      </c>
      <c r="N124" s="1">
        <f>SUM(N16:N123)*1.15</f>
        <v>2169883.25</v>
      </c>
    </row>
    <row r="125" spans="1:14" ht="16" thickTop="1" x14ac:dyDescent="0.35">
      <c r="E125"/>
      <c r="F125"/>
      <c r="G125"/>
      <c r="H125"/>
      <c r="I125"/>
      <c r="J125"/>
      <c r="K125"/>
      <c r="L125"/>
      <c r="M125"/>
      <c r="N125" s="375">
        <f>N124-K124</f>
        <v>91620.942749999929</v>
      </c>
    </row>
    <row r="127" spans="1:14" x14ac:dyDescent="0.35">
      <c r="A127" s="24" t="s">
        <v>161</v>
      </c>
      <c r="B127" s="24"/>
      <c r="C127" s="25"/>
      <c r="D127" s="25"/>
      <c r="E127" s="26"/>
      <c r="F127" s="27"/>
      <c r="G127" s="28"/>
      <c r="H127" s="29"/>
      <c r="I127" s="30"/>
      <c r="J127" s="31"/>
      <c r="K127" s="29"/>
      <c r="L127" s="32"/>
      <c r="M127" s="32"/>
    </row>
    <row r="128" spans="1:14" x14ac:dyDescent="0.35">
      <c r="A128" s="24" t="s">
        <v>162</v>
      </c>
      <c r="B128" s="24"/>
      <c r="C128" s="25"/>
      <c r="D128" s="25"/>
      <c r="E128" s="26"/>
      <c r="F128" s="27"/>
      <c r="G128" s="28"/>
      <c r="H128" s="29"/>
      <c r="I128" s="33"/>
      <c r="J128" s="34"/>
      <c r="K128" s="35"/>
      <c r="L128" s="32"/>
      <c r="M128" s="32"/>
    </row>
    <row r="129" spans="1:13" x14ac:dyDescent="0.35">
      <c r="A129" s="36" t="s">
        <v>163</v>
      </c>
      <c r="B129" s="36"/>
      <c r="C129" s="44" t="str">
        <f>C5</f>
        <v>Ostronic Residence</v>
      </c>
      <c r="D129" s="36"/>
      <c r="E129" s="37"/>
      <c r="F129" s="38"/>
      <c r="G129" s="39"/>
      <c r="H129" s="40"/>
      <c r="I129" s="40"/>
      <c r="J129" s="41"/>
      <c r="K129" s="42" t="str">
        <f t="shared" ref="K129:L136" si="27">L5</f>
        <v>LOWER LEVEL</v>
      </c>
      <c r="L129" s="38">
        <f t="shared" si="27"/>
        <v>1451</v>
      </c>
      <c r="M129" s="43"/>
    </row>
    <row r="130" spans="1:13" x14ac:dyDescent="0.35">
      <c r="A130" s="36" t="s">
        <v>164</v>
      </c>
      <c r="B130" s="36"/>
      <c r="C130" s="44" t="str">
        <f>C7</f>
        <v>1672 S 150th Avenue, Omaha, NE 68144</v>
      </c>
      <c r="D130" s="36"/>
      <c r="E130" s="37"/>
      <c r="F130" s="38"/>
      <c r="G130" s="39"/>
      <c r="H130" s="40"/>
      <c r="I130" s="40"/>
      <c r="J130" s="41"/>
      <c r="K130" s="42" t="str">
        <f t="shared" si="27"/>
        <v>MAIN LEVEL</v>
      </c>
      <c r="L130" s="38">
        <f t="shared" si="27"/>
        <v>2566</v>
      </c>
      <c r="M130" s="43"/>
    </row>
    <row r="131" spans="1:13" x14ac:dyDescent="0.35">
      <c r="A131" s="45" t="s">
        <v>165</v>
      </c>
      <c r="B131" s="45"/>
      <c r="C131" s="44" t="str">
        <f>C8</f>
        <v>May 2026</v>
      </c>
      <c r="D131" s="36"/>
      <c r="E131" s="37"/>
      <c r="F131" s="38"/>
      <c r="G131" s="39"/>
      <c r="H131" s="40"/>
      <c r="I131" s="40"/>
      <c r="J131" s="41"/>
      <c r="K131" s="42" t="str">
        <f t="shared" si="27"/>
        <v>UPPER LEVEL</v>
      </c>
      <c r="L131" s="38">
        <f t="shared" si="27"/>
        <v>1562</v>
      </c>
      <c r="M131" s="43"/>
    </row>
    <row r="132" spans="1:13" x14ac:dyDescent="0.35">
      <c r="A132" s="44" t="s">
        <v>166</v>
      </c>
      <c r="B132" s="44"/>
      <c r="C132" s="44" t="str">
        <f>C9</f>
        <v>Heartwood Lot 8</v>
      </c>
      <c r="D132" s="36"/>
      <c r="E132" s="37"/>
      <c r="F132" s="38"/>
      <c r="G132" s="39"/>
      <c r="H132" s="40"/>
      <c r="I132" s="40"/>
      <c r="J132" s="41"/>
      <c r="K132" s="42" t="str">
        <f t="shared" si="27"/>
        <v>TOTAL FINISHED SF</v>
      </c>
      <c r="L132" s="38">
        <f t="shared" si="27"/>
        <v>5579</v>
      </c>
      <c r="M132" s="43"/>
    </row>
    <row r="133" spans="1:13" x14ac:dyDescent="0.35">
      <c r="A133" s="46"/>
      <c r="B133" s="46"/>
      <c r="C133" s="46"/>
      <c r="D133" s="36"/>
      <c r="E133" s="37"/>
      <c r="F133" s="38"/>
      <c r="G133" s="39"/>
      <c r="H133" s="40"/>
      <c r="I133" s="40"/>
      <c r="J133" s="41"/>
      <c r="K133" s="42" t="str">
        <f t="shared" si="27"/>
        <v>GARAGE</v>
      </c>
      <c r="L133" s="38">
        <f t="shared" si="27"/>
        <v>1170</v>
      </c>
      <c r="M133" s="43"/>
    </row>
    <row r="134" spans="1:13" x14ac:dyDescent="0.35">
      <c r="A134" s="358"/>
      <c r="B134" s="358"/>
      <c r="C134" s="358"/>
      <c r="D134" s="36"/>
      <c r="E134" s="37"/>
      <c r="F134" s="38"/>
      <c r="G134" s="39"/>
      <c r="H134" s="47"/>
      <c r="I134" s="48"/>
      <c r="J134" s="41"/>
      <c r="K134" s="42" t="str">
        <f t="shared" si="27"/>
        <v>LOWER UNFINISHED</v>
      </c>
      <c r="L134" s="38">
        <f t="shared" si="27"/>
        <v>1002</v>
      </c>
      <c r="M134" s="43"/>
    </row>
    <row r="135" spans="1:13" x14ac:dyDescent="0.35">
      <c r="A135" s="358"/>
      <c r="B135" s="358"/>
      <c r="C135" s="358"/>
      <c r="D135" s="36"/>
      <c r="E135" s="37"/>
      <c r="F135" s="38"/>
      <c r="G135" s="39"/>
      <c r="H135" s="47"/>
      <c r="I135" s="48"/>
      <c r="J135" s="41"/>
      <c r="K135" s="42" t="str">
        <f t="shared" si="27"/>
        <v>COVERED DECK</v>
      </c>
      <c r="L135" s="38">
        <f t="shared" si="27"/>
        <v>0</v>
      </c>
      <c r="M135" s="43"/>
    </row>
    <row r="136" spans="1:13" x14ac:dyDescent="0.35">
      <c r="A136" s="9"/>
      <c r="B136" s="9"/>
      <c r="C136" s="9"/>
      <c r="D136" s="45"/>
      <c r="E136" s="37"/>
      <c r="F136" s="38"/>
      <c r="G136" s="39"/>
      <c r="H136" s="47" t="s">
        <v>167</v>
      </c>
      <c r="I136" s="48"/>
      <c r="J136" s="41"/>
      <c r="K136" s="42" t="str">
        <f t="shared" si="27"/>
        <v>TOTAL SF UNDER ROOF</v>
      </c>
      <c r="L136" s="38">
        <f t="shared" si="27"/>
        <v>7751</v>
      </c>
      <c r="M136" s="43"/>
    </row>
    <row r="137" spans="1:13" x14ac:dyDescent="0.35">
      <c r="A137" s="292"/>
      <c r="B137" s="292"/>
      <c r="C137" s="292"/>
      <c r="D137" s="292"/>
      <c r="E137" s="292"/>
      <c r="F137" s="292"/>
      <c r="G137" s="292"/>
      <c r="H137" s="359" t="s">
        <v>168</v>
      </c>
      <c r="I137" s="359"/>
      <c r="J137" s="359"/>
      <c r="K137" s="359"/>
      <c r="L137" s="359"/>
      <c r="M137" s="359"/>
    </row>
    <row r="138" spans="1:13" x14ac:dyDescent="0.35">
      <c r="A138" s="3"/>
      <c r="B138" s="3"/>
      <c r="C138" s="9"/>
      <c r="D138" s="9"/>
      <c r="E138" s="49"/>
      <c r="F138" s="50"/>
      <c r="G138" s="51"/>
      <c r="H138" s="17"/>
      <c r="I138" s="52" t="s">
        <v>170</v>
      </c>
      <c r="J138" s="53"/>
      <c r="K138" s="17"/>
      <c r="L138" s="54"/>
      <c r="M138" s="54"/>
    </row>
    <row r="139" spans="1:13" x14ac:dyDescent="0.35">
      <c r="A139" s="3"/>
      <c r="B139" s="3"/>
      <c r="F139" s="56"/>
      <c r="G139" s="57"/>
      <c r="H139" s="17"/>
      <c r="I139" s="55" t="s">
        <v>171</v>
      </c>
      <c r="J139" s="55"/>
      <c r="L139" s="227">
        <f>SUM(E16:E123)</f>
        <v>500508.24</v>
      </c>
      <c r="M139" s="58"/>
    </row>
    <row r="140" spans="1:13" x14ac:dyDescent="0.35">
      <c r="A140" s="23"/>
      <c r="B140" s="23"/>
      <c r="F140" s="56"/>
      <c r="G140" s="57"/>
      <c r="H140" s="17"/>
      <c r="I140" s="55" t="s">
        <v>172</v>
      </c>
      <c r="J140" s="55"/>
      <c r="L140" s="227">
        <f>SUM(F16:F123)</f>
        <v>93033.375</v>
      </c>
      <c r="M140" s="58"/>
    </row>
    <row r="141" spans="1:13" x14ac:dyDescent="0.35">
      <c r="A141" s="23"/>
      <c r="B141" s="23"/>
      <c r="F141" s="56"/>
      <c r="G141" s="57"/>
      <c r="H141" s="17"/>
      <c r="I141" s="55" t="s">
        <v>173</v>
      </c>
      <c r="J141" s="55"/>
      <c r="L141" s="227">
        <f>SUM(G16:G123)</f>
        <v>227083</v>
      </c>
      <c r="M141" s="58"/>
    </row>
    <row r="142" spans="1:13" x14ac:dyDescent="0.35">
      <c r="A142" s="23"/>
      <c r="B142" s="23"/>
      <c r="F142" s="56"/>
      <c r="G142" s="57"/>
      <c r="H142" s="17"/>
      <c r="I142" s="55" t="s">
        <v>174</v>
      </c>
      <c r="J142" s="55"/>
      <c r="L142" s="227">
        <f>SUM(H16:H123)</f>
        <v>59865</v>
      </c>
      <c r="M142" s="58"/>
    </row>
    <row r="143" spans="1:13" x14ac:dyDescent="0.35">
      <c r="A143" s="23"/>
      <c r="B143" s="23"/>
      <c r="F143" s="56"/>
      <c r="G143" s="57"/>
      <c r="H143" s="60"/>
      <c r="I143" s="59" t="s">
        <v>175</v>
      </c>
      <c r="J143" s="59"/>
      <c r="K143" s="291"/>
      <c r="L143" s="232">
        <f>SUM(I16:I123)</f>
        <v>926695</v>
      </c>
      <c r="M143" s="70"/>
    </row>
    <row r="144" spans="1:13" ht="16" thickBot="1" x14ac:dyDescent="0.4">
      <c r="A144" s="23"/>
      <c r="B144" s="23"/>
      <c r="G144" s="57"/>
      <c r="I144" s="52" t="s">
        <v>535</v>
      </c>
      <c r="J144" s="287"/>
      <c r="L144" s="288">
        <f>SUM(L139:L143)</f>
        <v>1807184.615</v>
      </c>
      <c r="M144" s="58"/>
    </row>
    <row r="145" spans="1:13" ht="16.5" thickTop="1" thickBot="1" x14ac:dyDescent="0.4">
      <c r="A145" s="23"/>
      <c r="B145" s="23"/>
      <c r="C145" s="9"/>
      <c r="D145" s="9"/>
      <c r="E145" s="61"/>
      <c r="F145" s="62"/>
      <c r="G145" s="286"/>
      <c r="H145" s="17"/>
      <c r="I145" s="285" t="s">
        <v>536</v>
      </c>
      <c r="K145" s="306"/>
      <c r="L145" s="308">
        <v>0.15</v>
      </c>
      <c r="M145" s="309"/>
    </row>
    <row r="146" spans="1:13" ht="16" thickTop="1" x14ac:dyDescent="0.35">
      <c r="A146" s="23"/>
      <c r="B146" s="23"/>
      <c r="C146" s="9"/>
      <c r="D146" s="9"/>
      <c r="E146" s="61"/>
      <c r="F146" s="58"/>
      <c r="G146" s="63"/>
      <c r="I146" s="52" t="s">
        <v>169</v>
      </c>
      <c r="J146" s="53"/>
      <c r="L146" s="307">
        <f>L144*L145</f>
        <v>271077.69224999996</v>
      </c>
    </row>
    <row r="147" spans="1:13" x14ac:dyDescent="0.35">
      <c r="A147" s="23"/>
      <c r="B147" s="23"/>
      <c r="C147" s="9"/>
      <c r="D147" s="9"/>
      <c r="E147" s="61"/>
      <c r="F147" s="58"/>
      <c r="G147" s="63"/>
      <c r="H147" s="9"/>
      <c r="I147" s="289" t="s">
        <v>176</v>
      </c>
      <c r="J147" s="229"/>
      <c r="K147" s="229"/>
      <c r="L147" s="290">
        <f>L146+L144</f>
        <v>2078262.3072500001</v>
      </c>
      <c r="M147" s="65" t="s">
        <v>177</v>
      </c>
    </row>
    <row r="148" spans="1:13" x14ac:dyDescent="0.35">
      <c r="A148" s="71"/>
      <c r="B148" s="71"/>
      <c r="C148" s="9"/>
      <c r="D148" s="55"/>
      <c r="E148" s="61"/>
      <c r="F148" s="58"/>
      <c r="G148" s="23"/>
      <c r="H148" s="9"/>
      <c r="I148" s="67"/>
      <c r="J148" s="16"/>
      <c r="K148" s="55"/>
      <c r="L148" s="54"/>
      <c r="M148" s="58"/>
    </row>
    <row r="149" spans="1:13" x14ac:dyDescent="0.35">
      <c r="A149" s="9"/>
      <c r="B149" s="9"/>
      <c r="C149" s="66"/>
      <c r="D149" s="55"/>
      <c r="E149" s="72"/>
      <c r="F149" s="58"/>
      <c r="G149" s="23"/>
      <c r="H149" s="9"/>
      <c r="I149" s="64"/>
      <c r="J149" s="68"/>
      <c r="K149" s="55"/>
      <c r="L149" s="69"/>
      <c r="M149" s="58"/>
    </row>
    <row r="150" spans="1:13" x14ac:dyDescent="0.35">
      <c r="A150" s="9"/>
      <c r="B150" s="9"/>
      <c r="C150" s="66"/>
      <c r="D150" s="55"/>
      <c r="E150" s="61"/>
      <c r="F150" s="58"/>
      <c r="G150" s="23"/>
      <c r="H150" s="9"/>
      <c r="I150" s="52"/>
      <c r="J150" s="53"/>
      <c r="K150" s="55"/>
      <c r="L150" s="54"/>
      <c r="M150" s="58"/>
    </row>
  </sheetData>
  <mergeCells count="23">
    <mergeCell ref="F32:G32"/>
    <mergeCell ref="I32:J32"/>
    <mergeCell ref="F15:G15"/>
    <mergeCell ref="I15:J15"/>
    <mergeCell ref="I35:J35"/>
    <mergeCell ref="I38:J38"/>
    <mergeCell ref="I42:J42"/>
    <mergeCell ref="I49:J49"/>
    <mergeCell ref="I58:J58"/>
    <mergeCell ref="I65:J65"/>
    <mergeCell ref="I77:J77"/>
    <mergeCell ref="I85:J85"/>
    <mergeCell ref="F89:G89"/>
    <mergeCell ref="I89:J89"/>
    <mergeCell ref="I93:J93"/>
    <mergeCell ref="A134:C134"/>
    <mergeCell ref="A135:C135"/>
    <mergeCell ref="H137:M137"/>
    <mergeCell ref="I95:J95"/>
    <mergeCell ref="I101:J101"/>
    <mergeCell ref="I107:J107"/>
    <mergeCell ref="I118:J118"/>
    <mergeCell ref="I121:J121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76" max="12" man="1"/>
    <brk id="12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25" zoomScaleNormal="100" workbookViewId="0">
      <selection activeCell="G131" sqref="G131"/>
    </sheetView>
  </sheetViews>
  <sheetFormatPr defaultColWidth="9.1796875" defaultRowHeight="14" x14ac:dyDescent="0.3"/>
  <cols>
    <col min="1" max="10" width="15.7265625" style="241" customWidth="1"/>
    <col min="11" max="16384" width="9.1796875" style="241"/>
  </cols>
  <sheetData>
    <row r="1" spans="1:10" ht="18" x14ac:dyDescent="0.4">
      <c r="A1" s="351" t="s">
        <v>474</v>
      </c>
      <c r="B1" s="234" t="s">
        <v>178</v>
      </c>
      <c r="C1" s="233"/>
      <c r="D1" s="112"/>
      <c r="E1" s="112"/>
      <c r="F1" s="112"/>
      <c r="G1" s="112"/>
      <c r="H1" s="112"/>
      <c r="I1" s="112"/>
      <c r="J1" s="112"/>
    </row>
    <row r="2" spans="1:10" x14ac:dyDescent="0.3">
      <c r="A2" s="330"/>
      <c r="B2" s="331"/>
      <c r="C2" s="331"/>
      <c r="D2" s="325"/>
      <c r="E2" s="325"/>
      <c r="F2" s="325"/>
      <c r="G2" s="325"/>
      <c r="H2" s="325"/>
      <c r="I2" s="325"/>
      <c r="J2" s="325"/>
    </row>
    <row r="3" spans="1:10" x14ac:dyDescent="0.3">
      <c r="A3" s="143">
        <v>1.1200000000000001</v>
      </c>
      <c r="B3" s="113" t="s">
        <v>27</v>
      </c>
      <c r="C3" s="332"/>
      <c r="D3" s="332"/>
      <c r="E3" s="333"/>
      <c r="F3" s="333"/>
      <c r="G3" s="333"/>
      <c r="H3" s="333"/>
      <c r="I3" s="333"/>
      <c r="J3" s="333"/>
    </row>
    <row r="4" spans="1:10" x14ac:dyDescent="0.3">
      <c r="A4" s="103"/>
      <c r="B4" s="79"/>
      <c r="C4" s="334"/>
      <c r="D4" s="334"/>
      <c r="E4" s="97"/>
      <c r="F4" s="139"/>
      <c r="G4" s="139"/>
      <c r="H4" s="97"/>
      <c r="I4" s="97"/>
      <c r="J4" s="97"/>
    </row>
    <row r="5" spans="1:10" ht="39" x14ac:dyDescent="0.3">
      <c r="A5" s="103"/>
      <c r="B5" s="90"/>
      <c r="C5" s="88"/>
      <c r="D5" s="335" t="s">
        <v>672</v>
      </c>
      <c r="E5" s="335" t="s">
        <v>675</v>
      </c>
      <c r="F5" s="328" t="s">
        <v>673</v>
      </c>
      <c r="G5" s="328" t="s">
        <v>703</v>
      </c>
      <c r="H5" s="328" t="s">
        <v>674</v>
      </c>
      <c r="I5" s="335" t="s">
        <v>676</v>
      </c>
      <c r="J5" s="328" t="s">
        <v>25</v>
      </c>
    </row>
    <row r="6" spans="1:10" x14ac:dyDescent="0.3">
      <c r="A6" s="103"/>
      <c r="B6" s="90"/>
      <c r="C6" s="90" t="s">
        <v>182</v>
      </c>
      <c r="D6" s="327">
        <v>16.75</v>
      </c>
      <c r="E6" s="327">
        <v>2</v>
      </c>
      <c r="F6" s="327">
        <f>E6*5</f>
        <v>10</v>
      </c>
      <c r="G6" s="87">
        <v>85</v>
      </c>
      <c r="H6" s="84">
        <f>G6*F6</f>
        <v>850</v>
      </c>
      <c r="I6" s="327">
        <f>D6*4.33</f>
        <v>72.527500000000003</v>
      </c>
      <c r="J6" s="101">
        <f>I6*H6</f>
        <v>61648.375</v>
      </c>
    </row>
    <row r="7" spans="1:10" x14ac:dyDescent="0.3">
      <c r="A7" s="103"/>
      <c r="B7" s="90"/>
      <c r="C7" s="88"/>
      <c r="D7" s="327"/>
      <c r="E7" s="327"/>
      <c r="F7" s="327"/>
      <c r="G7" s="327"/>
      <c r="H7" s="88"/>
      <c r="I7" s="88"/>
      <c r="J7" s="88"/>
    </row>
    <row r="8" spans="1:10" x14ac:dyDescent="0.3">
      <c r="A8" s="143">
        <v>1.17</v>
      </c>
      <c r="B8" s="365" t="s">
        <v>432</v>
      </c>
      <c r="C8" s="365"/>
      <c r="D8" s="116"/>
      <c r="E8" s="116"/>
      <c r="F8" s="116"/>
      <c r="G8" s="117"/>
      <c r="H8" s="116"/>
      <c r="I8" s="116"/>
      <c r="J8" s="116"/>
    </row>
    <row r="9" spans="1:10" x14ac:dyDescent="0.3">
      <c r="A9" s="103"/>
      <c r="B9" s="92"/>
      <c r="C9" s="92"/>
      <c r="D9" s="324"/>
      <c r="E9" s="324"/>
      <c r="F9" s="324"/>
      <c r="G9" s="325"/>
      <c r="H9" s="324"/>
      <c r="I9" s="324"/>
      <c r="J9" s="324"/>
    </row>
    <row r="10" spans="1:10" x14ac:dyDescent="0.3">
      <c r="A10" s="103"/>
      <c r="B10" s="337" t="s">
        <v>678</v>
      </c>
      <c r="C10" s="92"/>
      <c r="D10" s="324"/>
      <c r="E10" s="325"/>
      <c r="F10" s="324"/>
      <c r="G10" s="324"/>
      <c r="H10" s="324"/>
      <c r="I10" s="324" t="s">
        <v>25</v>
      </c>
      <c r="J10" s="106">
        <f>SUM(J12:J12)</f>
        <v>0</v>
      </c>
    </row>
    <row r="11" spans="1:10" x14ac:dyDescent="0.3">
      <c r="A11" s="103"/>
      <c r="B11" s="92"/>
      <c r="C11" s="92"/>
      <c r="D11" s="324"/>
      <c r="E11" s="325"/>
      <c r="F11" s="324"/>
      <c r="G11" s="324"/>
      <c r="H11" s="324"/>
      <c r="I11" s="324"/>
      <c r="J11" s="106"/>
    </row>
    <row r="12" spans="1:10" x14ac:dyDescent="0.3">
      <c r="A12" s="103"/>
      <c r="B12" s="73"/>
      <c r="C12" s="88"/>
      <c r="D12" s="272"/>
      <c r="E12" s="327" t="s">
        <v>172</v>
      </c>
      <c r="F12" s="327"/>
      <c r="G12" s="88">
        <v>0</v>
      </c>
      <c r="H12" s="84">
        <v>60</v>
      </c>
      <c r="I12" s="88" t="s">
        <v>705</v>
      </c>
      <c r="J12" s="84">
        <f>G12*H12</f>
        <v>0</v>
      </c>
    </row>
    <row r="13" spans="1:10" x14ac:dyDescent="0.3">
      <c r="A13" s="103"/>
      <c r="B13" s="91"/>
      <c r="C13" s="88"/>
      <c r="D13" s="327"/>
      <c r="E13" s="88"/>
      <c r="F13" s="327"/>
      <c r="G13" s="327"/>
      <c r="H13" s="88"/>
      <c r="I13" s="88"/>
      <c r="J13" s="88"/>
    </row>
    <row r="14" spans="1:10" x14ac:dyDescent="0.3">
      <c r="A14" s="143">
        <v>1.2050000000000001</v>
      </c>
      <c r="B14" s="115" t="s">
        <v>30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3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3">
      <c r="A16" s="103"/>
      <c r="B16" s="337" t="s">
        <v>679</v>
      </c>
      <c r="C16" s="93"/>
      <c r="D16" s="93"/>
      <c r="F16" s="93" t="s">
        <v>25</v>
      </c>
      <c r="G16" s="100">
        <f>SUM(G18:G20)</f>
        <v>0</v>
      </c>
    </row>
    <row r="17" spans="1:10" x14ac:dyDescent="0.3">
      <c r="A17" s="103"/>
      <c r="B17" s="92"/>
      <c r="C17" s="93"/>
      <c r="D17" s="93"/>
      <c r="E17" s="93"/>
      <c r="F17" s="95"/>
      <c r="G17" s="93"/>
    </row>
    <row r="18" spans="1:10" x14ac:dyDescent="0.3">
      <c r="A18" s="103"/>
      <c r="B18" s="73" t="s">
        <v>184</v>
      </c>
      <c r="C18" s="80"/>
      <c r="D18" s="81"/>
      <c r="E18" s="97">
        <v>0</v>
      </c>
      <c r="F18" s="87">
        <v>3200</v>
      </c>
      <c r="G18" s="98">
        <f>F18*E18</f>
        <v>0</v>
      </c>
    </row>
    <row r="19" spans="1:10" x14ac:dyDescent="0.3">
      <c r="A19" s="103"/>
      <c r="B19" s="73" t="s">
        <v>677</v>
      </c>
      <c r="C19" s="80"/>
      <c r="D19" s="73"/>
      <c r="E19" s="97">
        <v>0</v>
      </c>
      <c r="F19" s="87">
        <v>500</v>
      </c>
      <c r="G19" s="98">
        <f t="shared" ref="G19:G20" si="0">F19*E19</f>
        <v>0</v>
      </c>
    </row>
    <row r="20" spans="1:10" x14ac:dyDescent="0.3">
      <c r="A20" s="103"/>
      <c r="B20" s="73" t="s">
        <v>185</v>
      </c>
      <c r="C20" s="80"/>
      <c r="D20" s="81"/>
      <c r="E20" s="97">
        <v>0</v>
      </c>
      <c r="F20" s="87">
        <v>650</v>
      </c>
      <c r="G20" s="98">
        <f t="shared" si="0"/>
        <v>0</v>
      </c>
    </row>
    <row r="21" spans="1:10" x14ac:dyDescent="0.3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3">
      <c r="A22" s="143">
        <v>1.214</v>
      </c>
      <c r="B22" s="115" t="s">
        <v>702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3">
      <c r="A23" s="103"/>
      <c r="B23" s="92"/>
      <c r="C23" s="324"/>
      <c r="D23" s="324"/>
      <c r="E23" s="324"/>
      <c r="F23" s="324"/>
      <c r="G23" s="325"/>
      <c r="H23" s="324"/>
      <c r="I23" s="324"/>
      <c r="J23" s="324"/>
    </row>
    <row r="24" spans="1:10" x14ac:dyDescent="0.3">
      <c r="A24" s="103"/>
      <c r="B24" s="337" t="s">
        <v>678</v>
      </c>
      <c r="C24" s="324"/>
      <c r="D24" s="324"/>
      <c r="E24" s="324"/>
      <c r="F24" s="324"/>
      <c r="G24" s="325"/>
      <c r="H24" s="324"/>
      <c r="I24" s="324" t="s">
        <v>25</v>
      </c>
      <c r="J24" s="340">
        <v>0</v>
      </c>
    </row>
    <row r="25" spans="1:10" x14ac:dyDescent="0.3">
      <c r="A25" s="103"/>
      <c r="C25" s="324"/>
      <c r="D25" s="324"/>
      <c r="E25" s="324"/>
      <c r="F25" s="324"/>
      <c r="G25" s="325"/>
      <c r="H25" s="324"/>
      <c r="I25" s="324"/>
      <c r="J25" s="324"/>
    </row>
    <row r="26" spans="1:10" x14ac:dyDescent="0.3">
      <c r="A26" s="103"/>
      <c r="B26" s="165" t="s">
        <v>186</v>
      </c>
      <c r="C26" s="88"/>
      <c r="D26" s="139"/>
      <c r="E26" s="88"/>
      <c r="F26" s="327"/>
      <c r="G26" s="327"/>
      <c r="H26" s="88"/>
      <c r="I26" s="336"/>
      <c r="J26" s="88"/>
    </row>
    <row r="27" spans="1:10" x14ac:dyDescent="0.3">
      <c r="A27" s="103"/>
      <c r="B27" s="337" t="s">
        <v>693</v>
      </c>
      <c r="C27" s="88"/>
      <c r="D27" s="139"/>
      <c r="E27" s="88"/>
      <c r="F27" s="327"/>
      <c r="G27" s="327"/>
      <c r="H27" s="88"/>
      <c r="I27" s="336"/>
      <c r="J27" s="88"/>
    </row>
    <row r="28" spans="1:10" x14ac:dyDescent="0.3">
      <c r="A28" s="103"/>
      <c r="B28" s="88" t="s">
        <v>680</v>
      </c>
      <c r="D28" s="338">
        <v>41</v>
      </c>
      <c r="F28" s="327"/>
      <c r="G28" s="327"/>
      <c r="H28" s="336">
        <v>0</v>
      </c>
      <c r="I28" s="84">
        <v>41</v>
      </c>
      <c r="J28" s="84">
        <f>I28*H28</f>
        <v>0</v>
      </c>
    </row>
    <row r="29" spans="1:10" x14ac:dyDescent="0.3">
      <c r="A29" s="103"/>
      <c r="B29" s="88"/>
      <c r="D29" s="338"/>
      <c r="F29" s="327"/>
      <c r="G29" s="327"/>
      <c r="H29" s="336"/>
      <c r="I29" s="88"/>
      <c r="J29" s="88"/>
    </row>
    <row r="30" spans="1:10" x14ac:dyDescent="0.3">
      <c r="A30" s="103"/>
      <c r="B30" s="88" t="s">
        <v>681</v>
      </c>
      <c r="D30" s="339" t="s">
        <v>682</v>
      </c>
      <c r="F30" s="327"/>
      <c r="G30" s="327"/>
      <c r="H30" s="336">
        <v>0</v>
      </c>
      <c r="I30" s="84">
        <v>41</v>
      </c>
      <c r="J30" s="84">
        <f>I30*H30</f>
        <v>0</v>
      </c>
    </row>
    <row r="31" spans="1:10" x14ac:dyDescent="0.3">
      <c r="A31" s="103"/>
      <c r="B31" s="88"/>
      <c r="D31" s="339"/>
      <c r="F31" s="327"/>
      <c r="G31" s="327"/>
      <c r="H31" s="336">
        <v>0</v>
      </c>
      <c r="I31" s="84">
        <v>9.5299999999999994</v>
      </c>
      <c r="J31" s="84">
        <f>I31*H31</f>
        <v>0</v>
      </c>
    </row>
    <row r="32" spans="1:10" x14ac:dyDescent="0.3">
      <c r="A32" s="103"/>
      <c r="B32" s="88"/>
      <c r="D32" s="339"/>
      <c r="F32" s="327"/>
      <c r="G32" s="327"/>
      <c r="H32" s="336"/>
      <c r="I32" s="88"/>
      <c r="J32" s="88"/>
    </row>
    <row r="33" spans="1:10" x14ac:dyDescent="0.3">
      <c r="A33" s="103"/>
      <c r="B33" s="88" t="s">
        <v>683</v>
      </c>
      <c r="D33" s="339" t="s">
        <v>684</v>
      </c>
      <c r="F33" s="327"/>
      <c r="G33" s="327"/>
      <c r="H33" s="336">
        <v>0</v>
      </c>
      <c r="I33" s="88">
        <v>260.19</v>
      </c>
      <c r="J33" s="84">
        <f>I33*H33</f>
        <v>0</v>
      </c>
    </row>
    <row r="34" spans="1:10" x14ac:dyDescent="0.3">
      <c r="A34" s="103"/>
      <c r="B34" s="88"/>
      <c r="D34" s="339"/>
      <c r="F34" s="327"/>
      <c r="G34" s="327"/>
      <c r="H34" s="336">
        <v>0</v>
      </c>
      <c r="I34" s="88">
        <v>6.44</v>
      </c>
      <c r="J34" s="84">
        <f>I34*H34</f>
        <v>0</v>
      </c>
    </row>
    <row r="35" spans="1:10" x14ac:dyDescent="0.3">
      <c r="A35" s="103"/>
      <c r="B35" s="88"/>
      <c r="D35" s="339"/>
      <c r="F35" s="327"/>
      <c r="G35" s="327"/>
      <c r="H35" s="336"/>
      <c r="I35" s="88"/>
      <c r="J35" s="88"/>
    </row>
    <row r="36" spans="1:10" x14ac:dyDescent="0.3">
      <c r="A36" s="103"/>
      <c r="B36" s="88" t="s">
        <v>685</v>
      </c>
      <c r="D36" s="339" t="s">
        <v>689</v>
      </c>
      <c r="F36" s="327"/>
      <c r="G36" s="327"/>
      <c r="H36" s="336">
        <v>0</v>
      </c>
      <c r="I36" s="88">
        <v>421.19</v>
      </c>
      <c r="J36" s="84">
        <f>I36*H36</f>
        <v>0</v>
      </c>
    </row>
    <row r="37" spans="1:10" x14ac:dyDescent="0.3">
      <c r="A37" s="103"/>
      <c r="B37" s="88"/>
      <c r="D37" s="339"/>
      <c r="F37" s="327"/>
      <c r="G37" s="327"/>
      <c r="H37" s="336">
        <v>0</v>
      </c>
      <c r="I37" s="88">
        <v>3.19</v>
      </c>
      <c r="J37" s="84">
        <f>I37*H37</f>
        <v>0</v>
      </c>
    </row>
    <row r="38" spans="1:10" x14ac:dyDescent="0.3">
      <c r="A38" s="103"/>
      <c r="B38" s="88"/>
      <c r="D38" s="339"/>
      <c r="F38" s="327"/>
      <c r="G38" s="327"/>
      <c r="H38" s="336"/>
      <c r="I38" s="88"/>
      <c r="J38" s="88"/>
    </row>
    <row r="39" spans="1:10" x14ac:dyDescent="0.3">
      <c r="A39" s="103"/>
      <c r="B39" s="88" t="s">
        <v>686</v>
      </c>
      <c r="D39" s="339" t="s">
        <v>690</v>
      </c>
      <c r="F39" s="327"/>
      <c r="G39" s="327"/>
      <c r="H39" s="336">
        <v>0</v>
      </c>
      <c r="I39" s="88">
        <v>580.69000000000005</v>
      </c>
      <c r="J39" s="84">
        <f>I39*H39</f>
        <v>0</v>
      </c>
    </row>
    <row r="40" spans="1:10" x14ac:dyDescent="0.3">
      <c r="A40" s="103"/>
      <c r="B40" s="88"/>
      <c r="D40" s="339"/>
      <c r="F40" s="327"/>
      <c r="G40" s="327"/>
      <c r="H40" s="336">
        <v>0</v>
      </c>
      <c r="I40" s="88">
        <v>2.78</v>
      </c>
      <c r="J40" s="84">
        <f>I40*H40</f>
        <v>0</v>
      </c>
    </row>
    <row r="41" spans="1:10" x14ac:dyDescent="0.3">
      <c r="A41" s="103"/>
      <c r="B41" s="88"/>
      <c r="D41" s="339"/>
      <c r="F41" s="327"/>
      <c r="G41" s="327"/>
      <c r="H41" s="336"/>
      <c r="I41" s="88"/>
      <c r="J41" s="88"/>
    </row>
    <row r="42" spans="1:10" x14ac:dyDescent="0.3">
      <c r="A42" s="103"/>
      <c r="B42" s="88" t="s">
        <v>687</v>
      </c>
      <c r="D42" s="339" t="s">
        <v>691</v>
      </c>
      <c r="F42" s="327"/>
      <c r="G42" s="327"/>
      <c r="H42" s="336">
        <v>0</v>
      </c>
      <c r="I42" s="88">
        <v>1692.69</v>
      </c>
      <c r="J42" s="84">
        <f>I42*H42</f>
        <v>0</v>
      </c>
    </row>
    <row r="43" spans="1:10" x14ac:dyDescent="0.3">
      <c r="A43" s="103"/>
      <c r="B43" s="88"/>
      <c r="D43" s="339"/>
      <c r="F43" s="327"/>
      <c r="G43" s="327"/>
      <c r="H43" s="336">
        <v>0</v>
      </c>
      <c r="I43" s="88">
        <v>2.37</v>
      </c>
      <c r="J43" s="84">
        <f>I43*H43</f>
        <v>0</v>
      </c>
    </row>
    <row r="44" spans="1:10" x14ac:dyDescent="0.3">
      <c r="A44" s="103"/>
      <c r="B44" s="88"/>
      <c r="D44" s="339"/>
      <c r="F44" s="327"/>
      <c r="G44" s="327"/>
      <c r="H44" s="336"/>
      <c r="I44" s="88"/>
      <c r="J44" s="88"/>
    </row>
    <row r="45" spans="1:10" x14ac:dyDescent="0.3">
      <c r="A45" s="103"/>
      <c r="B45" s="88" t="s">
        <v>688</v>
      </c>
      <c r="D45" s="339" t="s">
        <v>692</v>
      </c>
      <c r="F45" s="327"/>
      <c r="G45" s="327"/>
      <c r="H45" s="336">
        <v>0</v>
      </c>
      <c r="I45" s="84">
        <v>1000000</v>
      </c>
      <c r="J45" s="85">
        <f>I45*H45</f>
        <v>0</v>
      </c>
    </row>
    <row r="46" spans="1:10" x14ac:dyDescent="0.3">
      <c r="A46" s="103"/>
      <c r="B46" s="73"/>
      <c r="C46" s="88"/>
      <c r="E46" s="339"/>
      <c r="F46" s="327"/>
      <c r="G46" s="327"/>
      <c r="H46" s="336">
        <v>0</v>
      </c>
      <c r="I46" s="84">
        <v>1.96</v>
      </c>
      <c r="J46" s="85">
        <f>I46*H46</f>
        <v>0</v>
      </c>
    </row>
    <row r="47" spans="1:10" x14ac:dyDescent="0.3">
      <c r="A47" s="103"/>
      <c r="B47" s="73"/>
      <c r="C47" s="88"/>
      <c r="E47" s="339"/>
      <c r="F47" s="327"/>
      <c r="G47" s="327"/>
      <c r="H47" s="88"/>
      <c r="I47" s="336"/>
      <c r="J47" s="84"/>
    </row>
    <row r="48" spans="1:10" x14ac:dyDescent="0.3">
      <c r="A48" s="103"/>
      <c r="B48" s="165" t="s">
        <v>694</v>
      </c>
      <c r="C48" s="88"/>
      <c r="E48" s="339"/>
      <c r="F48" s="327"/>
      <c r="G48" s="327"/>
      <c r="H48" s="88"/>
      <c r="I48" s="336"/>
      <c r="J48" s="84"/>
    </row>
    <row r="49" spans="1:10" x14ac:dyDescent="0.3">
      <c r="A49" s="103"/>
      <c r="B49" s="341" t="s">
        <v>695</v>
      </c>
      <c r="C49" s="88"/>
      <c r="E49" s="339"/>
      <c r="F49" s="327"/>
      <c r="G49" s="327"/>
      <c r="H49" s="88"/>
      <c r="I49" s="336"/>
      <c r="J49" s="84"/>
    </row>
    <row r="50" spans="1:10" x14ac:dyDescent="0.3">
      <c r="A50" s="103"/>
      <c r="B50" s="88" t="s">
        <v>696</v>
      </c>
      <c r="E50" s="327">
        <v>0</v>
      </c>
      <c r="F50" s="327" t="s">
        <v>697</v>
      </c>
      <c r="G50" s="84">
        <v>102</v>
      </c>
      <c r="H50" s="84">
        <f>G50*E50</f>
        <v>0</v>
      </c>
      <c r="J50" s="84"/>
    </row>
    <row r="51" spans="1:10" x14ac:dyDescent="0.3">
      <c r="A51" s="103"/>
      <c r="B51" s="88" t="s">
        <v>698</v>
      </c>
      <c r="E51" s="327">
        <v>0</v>
      </c>
      <c r="F51" s="327" t="s">
        <v>697</v>
      </c>
      <c r="G51" s="84">
        <v>62</v>
      </c>
      <c r="H51" s="84">
        <f t="shared" ref="H51:H53" si="1">G51*E51</f>
        <v>0</v>
      </c>
      <c r="J51" s="84"/>
    </row>
    <row r="52" spans="1:10" x14ac:dyDescent="0.3">
      <c r="A52" s="103"/>
      <c r="B52" s="88" t="s">
        <v>699</v>
      </c>
      <c r="E52" s="327">
        <v>0</v>
      </c>
      <c r="F52" s="327" t="s">
        <v>697</v>
      </c>
      <c r="G52" s="84">
        <v>32</v>
      </c>
      <c r="H52" s="84">
        <f t="shared" si="1"/>
        <v>0</v>
      </c>
      <c r="J52" s="84"/>
    </row>
    <row r="53" spans="1:10" x14ac:dyDescent="0.3">
      <c r="A53" s="103"/>
      <c r="B53" s="88" t="s">
        <v>700</v>
      </c>
      <c r="E53" s="342">
        <v>0</v>
      </c>
      <c r="F53" s="342" t="s">
        <v>697</v>
      </c>
      <c r="G53" s="152">
        <v>30</v>
      </c>
      <c r="H53" s="152">
        <f t="shared" si="1"/>
        <v>0</v>
      </c>
      <c r="J53" s="84"/>
    </row>
    <row r="54" spans="1:10" x14ac:dyDescent="0.3">
      <c r="A54" s="103"/>
      <c r="B54" s="73"/>
      <c r="C54" s="88"/>
      <c r="E54" s="327"/>
      <c r="F54" s="327"/>
      <c r="G54" s="84"/>
      <c r="H54" s="84">
        <f>SUM(H50:H53)</f>
        <v>0</v>
      </c>
      <c r="J54" s="84"/>
    </row>
    <row r="55" spans="1:10" x14ac:dyDescent="0.3">
      <c r="A55" s="103"/>
      <c r="B55" s="73"/>
      <c r="C55" s="88"/>
      <c r="E55" s="327"/>
      <c r="F55" s="327"/>
      <c r="G55" s="343" t="s">
        <v>701</v>
      </c>
      <c r="H55" s="344">
        <v>6.0000000000000001E-3</v>
      </c>
      <c r="J55" s="84"/>
    </row>
    <row r="56" spans="1:10" x14ac:dyDescent="0.3">
      <c r="A56" s="103"/>
      <c r="B56" s="73"/>
      <c r="C56" s="88"/>
      <c r="E56" s="327"/>
      <c r="F56" s="327"/>
      <c r="G56" s="345" t="s">
        <v>653</v>
      </c>
      <c r="H56" s="101">
        <f>H54*H55</f>
        <v>0</v>
      </c>
      <c r="J56" s="84"/>
    </row>
    <row r="57" spans="1:10" x14ac:dyDescent="0.3">
      <c r="A57" s="103"/>
      <c r="B57" s="73"/>
      <c r="C57" s="88"/>
      <c r="D57" s="139"/>
      <c r="E57" s="88"/>
      <c r="F57" s="327"/>
      <c r="G57" s="327"/>
      <c r="H57" s="88"/>
      <c r="I57" s="336"/>
      <c r="J57" s="88"/>
    </row>
    <row r="58" spans="1:10" x14ac:dyDescent="0.3">
      <c r="A58" s="143">
        <v>1.23</v>
      </c>
      <c r="B58" s="113" t="s">
        <v>33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3">
      <c r="A59" s="103"/>
      <c r="B59" s="79"/>
      <c r="C59" s="97"/>
      <c r="D59" s="324"/>
      <c r="E59" s="324"/>
      <c r="F59" s="324"/>
      <c r="G59" s="325"/>
      <c r="H59" s="324"/>
      <c r="I59" s="324"/>
      <c r="J59" s="324"/>
    </row>
    <row r="60" spans="1:10" x14ac:dyDescent="0.3">
      <c r="A60" s="103"/>
      <c r="B60" s="79"/>
      <c r="C60" s="97"/>
      <c r="D60" s="324"/>
      <c r="E60" s="324"/>
      <c r="F60" s="324"/>
      <c r="G60" s="325"/>
      <c r="H60" s="324"/>
      <c r="I60" s="324" t="s">
        <v>25</v>
      </c>
      <c r="J60" s="101">
        <f>SUM(J62:J63)</f>
        <v>0</v>
      </c>
    </row>
    <row r="61" spans="1:10" x14ac:dyDescent="0.3">
      <c r="A61" s="103"/>
      <c r="B61" s="79"/>
      <c r="C61" s="97"/>
      <c r="D61" s="324"/>
      <c r="E61" s="324"/>
      <c r="F61" s="324"/>
      <c r="G61" s="325"/>
      <c r="H61" s="324"/>
      <c r="I61" s="324"/>
      <c r="J61" s="324"/>
    </row>
    <row r="62" spans="1:10" x14ac:dyDescent="0.3">
      <c r="A62" s="103"/>
      <c r="B62" s="73" t="s">
        <v>187</v>
      </c>
      <c r="C62" s="88"/>
      <c r="D62" s="327"/>
      <c r="E62" s="88"/>
      <c r="G62" s="88">
        <v>0</v>
      </c>
      <c r="H62" s="88">
        <v>0.14399999999999999</v>
      </c>
      <c r="I62" s="88"/>
      <c r="J62" s="84">
        <f>G62*H62</f>
        <v>0</v>
      </c>
    </row>
    <row r="63" spans="1:10" x14ac:dyDescent="0.3">
      <c r="A63" s="103"/>
      <c r="B63" s="73" t="s">
        <v>188</v>
      </c>
      <c r="C63" s="88"/>
      <c r="D63" s="327"/>
      <c r="E63" s="88"/>
      <c r="G63" s="73">
        <v>0</v>
      </c>
      <c r="H63" s="88"/>
      <c r="I63" s="88"/>
      <c r="J63" s="84">
        <f>G63*H63</f>
        <v>0</v>
      </c>
    </row>
    <row r="64" spans="1:10" x14ac:dyDescent="0.3">
      <c r="A64" s="103"/>
      <c r="B64" s="73"/>
      <c r="C64" s="88"/>
      <c r="D64" s="327"/>
      <c r="E64" s="88"/>
      <c r="F64" s="327"/>
      <c r="G64" s="327"/>
      <c r="H64" s="88"/>
      <c r="I64" s="88"/>
      <c r="J64" s="88"/>
    </row>
    <row r="65" spans="1:10" x14ac:dyDescent="0.3">
      <c r="A65" s="143">
        <v>1.2350000000000001</v>
      </c>
      <c r="B65" s="113" t="s">
        <v>35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3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3">
      <c r="A67" s="103"/>
      <c r="B67" s="79"/>
      <c r="C67" s="102"/>
      <c r="D67" s="93"/>
      <c r="E67" s="93"/>
      <c r="F67" s="93"/>
      <c r="G67" s="77"/>
      <c r="H67" s="93"/>
      <c r="I67" s="265" t="s">
        <v>25</v>
      </c>
      <c r="J67" s="100">
        <f>SUM(J69:J71)</f>
        <v>0</v>
      </c>
    </row>
    <row r="68" spans="1:10" x14ac:dyDescent="0.3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3">
      <c r="A69" s="103"/>
      <c r="B69" s="73" t="s">
        <v>189</v>
      </c>
      <c r="C69" s="82"/>
      <c r="D69" s="83"/>
      <c r="E69" s="82"/>
      <c r="F69" s="83"/>
      <c r="G69" s="88">
        <v>0</v>
      </c>
      <c r="H69" s="85">
        <v>2.77</v>
      </c>
      <c r="I69" s="89"/>
      <c r="J69" s="85">
        <f>G69*H69</f>
        <v>0</v>
      </c>
    </row>
    <row r="70" spans="1:10" x14ac:dyDescent="0.3">
      <c r="A70" s="103"/>
      <c r="B70" s="73" t="s">
        <v>190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3">
      <c r="A71" s="103"/>
      <c r="B71" s="73" t="s">
        <v>188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3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3">
      <c r="A73" s="143">
        <v>1.452</v>
      </c>
      <c r="B73" s="365" t="s">
        <v>36</v>
      </c>
      <c r="C73" s="365"/>
      <c r="D73" s="116"/>
      <c r="E73" s="116"/>
      <c r="F73" s="116"/>
      <c r="G73" s="117"/>
      <c r="H73" s="116"/>
      <c r="I73" s="116"/>
      <c r="J73" s="116"/>
    </row>
    <row r="74" spans="1:10" x14ac:dyDescent="0.3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3">
      <c r="A75" s="103"/>
      <c r="B75" s="103"/>
      <c r="C75" s="103"/>
      <c r="D75" s="93"/>
      <c r="E75" s="93"/>
      <c r="F75" s="93"/>
      <c r="G75" s="77"/>
      <c r="H75" s="93"/>
      <c r="I75" s="265" t="s">
        <v>25</v>
      </c>
      <c r="J75" s="100">
        <f>SUM(J77:J78)</f>
        <v>0</v>
      </c>
    </row>
    <row r="76" spans="1:10" x14ac:dyDescent="0.3">
      <c r="A76" s="103"/>
      <c r="B76" s="103"/>
      <c r="C76" s="103"/>
      <c r="D76" s="93"/>
      <c r="E76" s="93"/>
      <c r="F76" s="93"/>
      <c r="G76" s="77"/>
      <c r="H76" s="93"/>
      <c r="I76" s="265"/>
      <c r="J76" s="100"/>
    </row>
    <row r="77" spans="1:10" x14ac:dyDescent="0.3">
      <c r="A77" s="103"/>
      <c r="B77" s="73" t="s">
        <v>191</v>
      </c>
      <c r="C77" s="82"/>
      <c r="D77" s="83"/>
      <c r="E77" s="82"/>
      <c r="F77" s="83"/>
      <c r="G77" s="88">
        <v>0</v>
      </c>
      <c r="H77" s="104">
        <v>1500</v>
      </c>
      <c r="I77" s="85"/>
      <c r="J77" s="85">
        <f>G77*H77</f>
        <v>0</v>
      </c>
    </row>
    <row r="78" spans="1:10" x14ac:dyDescent="0.3">
      <c r="A78" s="103"/>
      <c r="B78" s="105" t="s">
        <v>192</v>
      </c>
      <c r="C78" s="82"/>
      <c r="D78" s="83"/>
      <c r="E78" s="82"/>
      <c r="F78" s="83"/>
      <c r="G78" s="88">
        <v>0</v>
      </c>
      <c r="H78" s="85">
        <v>200</v>
      </c>
      <c r="I78" s="85"/>
      <c r="J78" s="85">
        <f>G78*H78</f>
        <v>0</v>
      </c>
    </row>
    <row r="79" spans="1:10" x14ac:dyDescent="0.3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3">
      <c r="A80" s="143">
        <v>1.454</v>
      </c>
      <c r="B80" s="365" t="s">
        <v>644</v>
      </c>
      <c r="C80" s="365"/>
      <c r="D80" s="116"/>
      <c r="E80" s="116"/>
      <c r="F80" s="116"/>
      <c r="G80" s="117"/>
      <c r="H80" s="116"/>
      <c r="I80" s="116"/>
      <c r="J80" s="116"/>
    </row>
    <row r="81" spans="1:10" x14ac:dyDescent="0.3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3">
      <c r="A82" s="103"/>
      <c r="B82" s="103"/>
      <c r="C82" s="103"/>
      <c r="D82" s="93"/>
      <c r="E82" s="93"/>
      <c r="F82" s="93"/>
      <c r="G82" s="77"/>
      <c r="H82" s="93"/>
      <c r="I82" s="265" t="s">
        <v>25</v>
      </c>
      <c r="J82" s="100">
        <f>SUM(J84:J85)</f>
        <v>0</v>
      </c>
    </row>
    <row r="83" spans="1:10" x14ac:dyDescent="0.3">
      <c r="A83" s="103"/>
      <c r="B83" s="103"/>
      <c r="C83" s="103"/>
      <c r="D83" s="93"/>
      <c r="E83" s="93"/>
      <c r="F83" s="93"/>
      <c r="G83" s="77"/>
      <c r="H83" s="93"/>
      <c r="I83" s="265"/>
      <c r="J83" s="100"/>
    </row>
    <row r="84" spans="1:10" x14ac:dyDescent="0.3">
      <c r="A84" s="103"/>
      <c r="B84" s="73"/>
      <c r="C84" s="82"/>
      <c r="D84" s="83"/>
      <c r="E84" s="327" t="s">
        <v>172</v>
      </c>
      <c r="F84" s="327"/>
      <c r="G84" s="88">
        <v>0</v>
      </c>
      <c r="H84" s="84">
        <v>60</v>
      </c>
      <c r="I84" s="349" t="s">
        <v>705</v>
      </c>
      <c r="J84" s="84">
        <f>G84*H84</f>
        <v>0</v>
      </c>
    </row>
    <row r="85" spans="1:10" x14ac:dyDescent="0.3">
      <c r="A85" s="103"/>
      <c r="B85" s="105"/>
      <c r="C85" s="82"/>
      <c r="D85" s="83"/>
      <c r="E85" s="327" t="s">
        <v>720</v>
      </c>
      <c r="F85" s="327"/>
      <c r="G85" s="88">
        <v>0</v>
      </c>
      <c r="H85" s="84">
        <v>350</v>
      </c>
      <c r="I85" s="349" t="s">
        <v>199</v>
      </c>
      <c r="J85" s="84">
        <f>G85*H85</f>
        <v>0</v>
      </c>
    </row>
    <row r="86" spans="1:10" x14ac:dyDescent="0.3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3">
      <c r="A87" s="143">
        <v>1.5009999999999999</v>
      </c>
      <c r="B87" s="365" t="s">
        <v>38</v>
      </c>
      <c r="C87" s="365"/>
      <c r="D87" s="116"/>
      <c r="E87" s="116"/>
      <c r="F87" s="116"/>
      <c r="G87" s="117"/>
      <c r="H87" s="116"/>
      <c r="I87" s="116"/>
      <c r="J87" s="116"/>
    </row>
    <row r="88" spans="1:10" x14ac:dyDescent="0.3">
      <c r="A88" s="103"/>
      <c r="B88" s="92"/>
      <c r="C88" s="92"/>
      <c r="D88" s="324"/>
      <c r="E88" s="324"/>
      <c r="F88" s="324"/>
      <c r="G88" s="325"/>
      <c r="H88" s="324"/>
      <c r="I88" s="324"/>
      <c r="J88" s="324"/>
    </row>
    <row r="89" spans="1:10" x14ac:dyDescent="0.3">
      <c r="A89" s="103"/>
      <c r="B89" s="337" t="s">
        <v>678</v>
      </c>
      <c r="C89" s="92"/>
      <c r="D89" s="324"/>
      <c r="E89" s="325"/>
      <c r="F89" s="324"/>
      <c r="G89" s="324"/>
      <c r="H89" s="324"/>
      <c r="I89" s="324" t="s">
        <v>25</v>
      </c>
      <c r="J89" s="106">
        <f>SUM(J91:J98)</f>
        <v>0</v>
      </c>
    </row>
    <row r="90" spans="1:10" x14ac:dyDescent="0.3">
      <c r="A90" s="103"/>
      <c r="B90" s="92"/>
      <c r="C90" s="92"/>
      <c r="D90" s="324"/>
      <c r="E90" s="325"/>
      <c r="F90" s="324"/>
      <c r="G90" s="324"/>
      <c r="H90" s="324"/>
      <c r="I90" s="324"/>
      <c r="J90" s="106"/>
    </row>
    <row r="91" spans="1:10" x14ac:dyDescent="0.3">
      <c r="A91" s="103"/>
      <c r="B91" s="73" t="s">
        <v>193</v>
      </c>
      <c r="C91" s="88"/>
      <c r="D91" s="272" t="s">
        <v>710</v>
      </c>
      <c r="E91" s="327"/>
      <c r="F91" s="327"/>
      <c r="G91" s="88">
        <v>0</v>
      </c>
      <c r="H91" s="84">
        <v>150</v>
      </c>
      <c r="I91" s="88" t="s">
        <v>194</v>
      </c>
      <c r="J91" s="84">
        <f>G91*H91</f>
        <v>0</v>
      </c>
    </row>
    <row r="92" spans="1:10" x14ac:dyDescent="0.3">
      <c r="A92" s="103"/>
      <c r="B92" s="73" t="s">
        <v>709</v>
      </c>
      <c r="C92" s="88"/>
      <c r="D92" s="272" t="s">
        <v>711</v>
      </c>
      <c r="E92" s="327"/>
      <c r="F92" s="327"/>
      <c r="G92" s="88">
        <v>0</v>
      </c>
      <c r="H92" s="84">
        <v>250</v>
      </c>
      <c r="I92" s="88" t="s">
        <v>194</v>
      </c>
      <c r="J92" s="84">
        <f>G92*H92</f>
        <v>0</v>
      </c>
    </row>
    <row r="93" spans="1:10" x14ac:dyDescent="0.3">
      <c r="A93" s="103"/>
      <c r="B93" s="73"/>
      <c r="C93" s="88"/>
      <c r="D93" s="224"/>
      <c r="E93" s="327"/>
      <c r="F93" s="327"/>
      <c r="G93" s="88"/>
      <c r="H93" s="88"/>
      <c r="I93" s="88"/>
      <c r="J93" s="88"/>
    </row>
    <row r="94" spans="1:10" x14ac:dyDescent="0.3">
      <c r="A94" s="103"/>
      <c r="B94" s="73" t="s">
        <v>195</v>
      </c>
      <c r="C94" s="88"/>
      <c r="D94" s="272" t="s">
        <v>712</v>
      </c>
      <c r="E94" s="327"/>
      <c r="F94" s="327"/>
      <c r="G94" s="88">
        <v>0</v>
      </c>
      <c r="H94" s="84">
        <v>200</v>
      </c>
      <c r="I94" s="88" t="s">
        <v>263</v>
      </c>
      <c r="J94" s="84">
        <f>G94*H94</f>
        <v>0</v>
      </c>
    </row>
    <row r="95" spans="1:10" x14ac:dyDescent="0.3">
      <c r="A95" s="103"/>
      <c r="B95" s="73" t="s">
        <v>196</v>
      </c>
      <c r="C95" s="88"/>
      <c r="D95" s="272" t="s">
        <v>712</v>
      </c>
      <c r="E95" s="88"/>
      <c r="F95" s="327"/>
      <c r="G95" s="88">
        <v>0</v>
      </c>
      <c r="H95" s="84">
        <v>200</v>
      </c>
      <c r="I95" s="88" t="s">
        <v>263</v>
      </c>
      <c r="J95" s="84">
        <f>G95*H95</f>
        <v>0</v>
      </c>
    </row>
    <row r="96" spans="1:10" x14ac:dyDescent="0.3">
      <c r="A96" s="103"/>
      <c r="B96" s="73"/>
      <c r="C96" s="88"/>
      <c r="D96" s="224"/>
      <c r="E96" s="88"/>
      <c r="F96" s="327"/>
      <c r="G96" s="88"/>
      <c r="H96" s="88"/>
      <c r="I96" s="88"/>
      <c r="J96" s="88"/>
    </row>
    <row r="97" spans="1:10" x14ac:dyDescent="0.3">
      <c r="A97" s="346"/>
      <c r="B97" s="73" t="s">
        <v>704</v>
      </c>
      <c r="D97" s="327" t="s">
        <v>197</v>
      </c>
      <c r="F97" s="329" t="s">
        <v>707</v>
      </c>
      <c r="G97" s="88">
        <v>0</v>
      </c>
      <c r="H97" s="84">
        <f>120*1.07</f>
        <v>128.4</v>
      </c>
      <c r="I97" s="88" t="s">
        <v>194</v>
      </c>
      <c r="J97" s="84">
        <f>G97*H97</f>
        <v>0</v>
      </c>
    </row>
    <row r="98" spans="1:10" x14ac:dyDescent="0.3">
      <c r="A98" s="103"/>
      <c r="B98" s="73"/>
      <c r="C98" s="88"/>
      <c r="D98" s="224"/>
      <c r="F98" s="329" t="s">
        <v>708</v>
      </c>
      <c r="G98" s="88">
        <v>0</v>
      </c>
      <c r="H98" s="84">
        <f>20*1.07</f>
        <v>21.400000000000002</v>
      </c>
      <c r="I98" s="88" t="s">
        <v>194</v>
      </c>
      <c r="J98" s="84">
        <f>G98*H98</f>
        <v>0</v>
      </c>
    </row>
    <row r="99" spans="1:10" x14ac:dyDescent="0.3">
      <c r="A99" s="103"/>
      <c r="B99" s="73"/>
      <c r="C99" s="88"/>
      <c r="D99" s="224"/>
      <c r="F99" s="329"/>
      <c r="G99" s="88"/>
      <c r="H99" s="84"/>
      <c r="I99" s="88"/>
      <c r="J99" s="84"/>
    </row>
    <row r="100" spans="1:10" x14ac:dyDescent="0.3">
      <c r="A100" s="143">
        <v>1.538</v>
      </c>
      <c r="B100" s="113" t="s">
        <v>39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3">
      <c r="A101" s="127"/>
      <c r="B101" s="79"/>
      <c r="C101" s="97"/>
      <c r="D101" s="324"/>
      <c r="E101" s="324"/>
      <c r="F101" s="324"/>
      <c r="G101" s="325"/>
      <c r="H101" s="324"/>
      <c r="I101" s="324"/>
      <c r="J101" s="324"/>
    </row>
    <row r="102" spans="1:10" x14ac:dyDescent="0.3">
      <c r="A102" s="127"/>
      <c r="B102" s="337" t="s">
        <v>678</v>
      </c>
      <c r="C102" s="88"/>
      <c r="D102" s="327"/>
      <c r="E102" s="88"/>
      <c r="F102" s="327"/>
      <c r="G102" s="327"/>
      <c r="I102" s="265" t="s">
        <v>25</v>
      </c>
      <c r="J102" s="350">
        <f>SUM(J104)</f>
        <v>0</v>
      </c>
    </row>
    <row r="103" spans="1:10" x14ac:dyDescent="0.3">
      <c r="A103" s="127"/>
      <c r="B103" s="73"/>
      <c r="C103" s="88"/>
      <c r="D103" s="327"/>
      <c r="E103" s="88"/>
      <c r="G103" s="327"/>
    </row>
    <row r="104" spans="1:10" x14ac:dyDescent="0.3">
      <c r="A104" s="73"/>
      <c r="B104" s="73"/>
      <c r="C104" s="88"/>
      <c r="D104" s="327"/>
      <c r="E104" s="88"/>
      <c r="F104" s="327" t="s">
        <v>179</v>
      </c>
      <c r="G104" s="88">
        <v>0</v>
      </c>
      <c r="H104" s="84">
        <v>1200</v>
      </c>
      <c r="I104" s="88" t="s">
        <v>209</v>
      </c>
      <c r="J104" s="84">
        <f>G104*H104</f>
        <v>0</v>
      </c>
    </row>
    <row r="105" spans="1:10" x14ac:dyDescent="0.3">
      <c r="A105" s="103"/>
      <c r="B105" s="73"/>
      <c r="C105" s="88"/>
      <c r="D105" s="224"/>
      <c r="F105" s="329"/>
      <c r="G105" s="88"/>
      <c r="H105" s="84"/>
      <c r="I105" s="88"/>
      <c r="J105" s="84"/>
    </row>
    <row r="106" spans="1:10" x14ac:dyDescent="0.3">
      <c r="A106" s="143">
        <v>1.54</v>
      </c>
      <c r="B106" s="113" t="s">
        <v>454</v>
      </c>
      <c r="C106" s="114"/>
      <c r="D106" s="116"/>
      <c r="E106" s="116"/>
      <c r="F106" s="116"/>
      <c r="G106" s="117"/>
      <c r="H106" s="116"/>
      <c r="I106" s="116"/>
      <c r="J106" s="116"/>
    </row>
    <row r="107" spans="1:10" x14ac:dyDescent="0.3">
      <c r="A107" s="127"/>
      <c r="B107" s="79"/>
      <c r="C107" s="97"/>
      <c r="D107" s="324"/>
      <c r="E107" s="324"/>
      <c r="F107" s="324"/>
      <c r="G107" s="325"/>
      <c r="H107" s="324"/>
      <c r="I107" s="324"/>
      <c r="J107" s="324"/>
    </row>
    <row r="108" spans="1:10" x14ac:dyDescent="0.3">
      <c r="A108" s="127"/>
      <c r="B108" s="337" t="s">
        <v>678</v>
      </c>
      <c r="C108" s="88"/>
      <c r="D108" s="327"/>
      <c r="E108" s="88"/>
      <c r="F108" s="327"/>
      <c r="G108" s="327"/>
      <c r="I108" s="265" t="s">
        <v>25</v>
      </c>
      <c r="J108" s="350">
        <f>SUM(J110)</f>
        <v>0</v>
      </c>
    </row>
    <row r="109" spans="1:10" x14ac:dyDescent="0.3">
      <c r="A109" s="127"/>
      <c r="B109" s="73"/>
      <c r="C109" s="88"/>
      <c r="D109" s="327"/>
      <c r="E109" s="88"/>
      <c r="G109" s="327"/>
    </row>
    <row r="110" spans="1:10" x14ac:dyDescent="0.3">
      <c r="A110" s="73"/>
      <c r="B110" s="73"/>
      <c r="C110" s="88"/>
      <c r="D110" s="327"/>
      <c r="E110" s="88"/>
      <c r="F110" s="327" t="s">
        <v>179</v>
      </c>
      <c r="G110" s="88">
        <v>0</v>
      </c>
      <c r="H110" s="84">
        <v>1750</v>
      </c>
      <c r="I110" s="88" t="s">
        <v>209</v>
      </c>
      <c r="J110" s="84">
        <f>G110*H110</f>
        <v>0</v>
      </c>
    </row>
    <row r="111" spans="1:10" x14ac:dyDescent="0.3">
      <c r="A111" s="103"/>
      <c r="B111" s="73"/>
      <c r="C111" s="88"/>
      <c r="D111" s="327"/>
      <c r="E111" s="88"/>
      <c r="F111" s="327"/>
      <c r="G111" s="327"/>
      <c r="H111" s="88"/>
      <c r="I111" s="88"/>
      <c r="J111" s="88"/>
    </row>
    <row r="112" spans="1:10" x14ac:dyDescent="0.3">
      <c r="A112" s="143">
        <v>1.56</v>
      </c>
      <c r="B112" s="113" t="s">
        <v>198</v>
      </c>
      <c r="C112" s="118"/>
      <c r="D112" s="116"/>
      <c r="E112" s="116"/>
      <c r="F112" s="116"/>
      <c r="G112" s="117"/>
      <c r="H112" s="116"/>
      <c r="I112" s="116"/>
      <c r="J112" s="116"/>
    </row>
    <row r="113" spans="1:10" x14ac:dyDescent="0.3">
      <c r="A113" s="103"/>
      <c r="B113" s="79"/>
      <c r="C113" s="348"/>
      <c r="D113" s="324"/>
      <c r="E113" s="324"/>
      <c r="F113" s="324"/>
      <c r="G113" s="325"/>
      <c r="H113" s="324"/>
      <c r="I113" s="324"/>
      <c r="J113" s="324"/>
    </row>
    <row r="114" spans="1:10" x14ac:dyDescent="0.3">
      <c r="A114" s="103"/>
      <c r="B114" s="337" t="s">
        <v>678</v>
      </c>
      <c r="C114" s="348"/>
      <c r="D114" s="324"/>
      <c r="E114" s="324"/>
      <c r="F114" s="326"/>
      <c r="G114" s="324"/>
      <c r="H114" s="324"/>
      <c r="I114" s="324" t="s">
        <v>25</v>
      </c>
      <c r="J114" s="100">
        <f>SUM(J116:J118)</f>
        <v>0</v>
      </c>
    </row>
    <row r="115" spans="1:10" x14ac:dyDescent="0.3">
      <c r="A115" s="103"/>
      <c r="B115" s="79"/>
      <c r="C115" s="348"/>
      <c r="D115" s="324"/>
      <c r="E115" s="324"/>
      <c r="F115" s="326"/>
      <c r="G115" s="324"/>
      <c r="H115" s="324"/>
      <c r="I115" s="324"/>
      <c r="J115" s="324"/>
    </row>
    <row r="116" spans="1:10" x14ac:dyDescent="0.3">
      <c r="A116" s="103"/>
      <c r="B116" s="73"/>
      <c r="C116" s="88"/>
      <c r="D116" s="327"/>
      <c r="E116" s="327" t="s">
        <v>173</v>
      </c>
      <c r="F116" s="327"/>
      <c r="G116" s="88">
        <v>0</v>
      </c>
      <c r="H116" s="85">
        <v>750</v>
      </c>
      <c r="I116" s="88" t="s">
        <v>199</v>
      </c>
      <c r="J116" s="85">
        <f>G116*H116</f>
        <v>0</v>
      </c>
    </row>
    <row r="117" spans="1:10" x14ac:dyDescent="0.3">
      <c r="A117" s="103"/>
      <c r="B117" s="73"/>
      <c r="C117" s="88"/>
      <c r="D117" s="327"/>
      <c r="E117" s="327" t="s">
        <v>172</v>
      </c>
      <c r="F117" s="327" t="s">
        <v>706</v>
      </c>
      <c r="G117" s="88">
        <v>0</v>
      </c>
      <c r="H117" s="85">
        <v>120</v>
      </c>
      <c r="I117" s="88" t="s">
        <v>705</v>
      </c>
      <c r="J117" s="85">
        <f>G117*H117</f>
        <v>0</v>
      </c>
    </row>
    <row r="118" spans="1:10" x14ac:dyDescent="0.3">
      <c r="A118" s="103"/>
      <c r="B118" s="73"/>
      <c r="C118" s="88"/>
      <c r="D118" s="327"/>
      <c r="E118" s="327" t="s">
        <v>200</v>
      </c>
      <c r="F118" s="327"/>
      <c r="G118" s="88">
        <v>0</v>
      </c>
      <c r="H118" s="85">
        <v>4500</v>
      </c>
      <c r="I118" s="88" t="s">
        <v>199</v>
      </c>
      <c r="J118" s="85">
        <f>G118*H118</f>
        <v>0</v>
      </c>
    </row>
    <row r="119" spans="1:10" x14ac:dyDescent="0.3">
      <c r="A119" s="103"/>
      <c r="B119" s="73"/>
      <c r="C119" s="88"/>
      <c r="D119" s="327"/>
      <c r="E119" s="327"/>
      <c r="F119" s="327"/>
      <c r="G119" s="88"/>
      <c r="H119" s="85"/>
      <c r="I119" s="88"/>
      <c r="J119" s="85"/>
    </row>
    <row r="120" spans="1:10" x14ac:dyDescent="0.3">
      <c r="A120" s="143">
        <v>1.5780000000000001</v>
      </c>
      <c r="B120" s="365" t="s">
        <v>723</v>
      </c>
      <c r="C120" s="365"/>
      <c r="D120" s="116"/>
      <c r="E120" s="116"/>
      <c r="F120" s="116"/>
      <c r="G120" s="117"/>
      <c r="H120" s="116"/>
      <c r="I120" s="116"/>
      <c r="J120" s="116"/>
    </row>
    <row r="121" spans="1:10" x14ac:dyDescent="0.3">
      <c r="A121" s="103"/>
      <c r="B121" s="92"/>
      <c r="C121" s="92"/>
      <c r="D121" s="324"/>
      <c r="E121" s="324"/>
      <c r="F121" s="324"/>
      <c r="G121" s="325"/>
      <c r="H121" s="324"/>
      <c r="I121" s="324"/>
      <c r="J121" s="324"/>
    </row>
    <row r="122" spans="1:10" x14ac:dyDescent="0.3">
      <c r="A122" s="103"/>
      <c r="B122" s="337" t="s">
        <v>678</v>
      </c>
      <c r="C122" s="92"/>
      <c r="D122" s="324"/>
      <c r="E122" s="325"/>
      <c r="F122" s="324"/>
      <c r="G122" s="324"/>
      <c r="H122" s="324"/>
      <c r="I122" s="324" t="s">
        <v>25</v>
      </c>
      <c r="J122" s="106">
        <f>SUM(J124:J125)</f>
        <v>0</v>
      </c>
    </row>
    <row r="123" spans="1:10" x14ac:dyDescent="0.3">
      <c r="A123" s="103"/>
      <c r="B123" s="92"/>
      <c r="C123" s="92"/>
      <c r="D123" s="324"/>
      <c r="E123" s="325"/>
      <c r="F123" s="324"/>
      <c r="G123" s="324"/>
      <c r="H123" s="324"/>
      <c r="I123" s="324"/>
      <c r="J123" s="106"/>
    </row>
    <row r="124" spans="1:10" x14ac:dyDescent="0.3">
      <c r="A124" s="103"/>
      <c r="B124" s="73" t="s">
        <v>721</v>
      </c>
      <c r="C124" s="88"/>
      <c r="D124" s="272"/>
      <c r="E124" s="327" t="s">
        <v>172</v>
      </c>
      <c r="F124" s="327"/>
      <c r="G124" s="88">
        <v>0</v>
      </c>
      <c r="H124" s="84">
        <v>60</v>
      </c>
      <c r="I124" s="88" t="s">
        <v>705</v>
      </c>
      <c r="J124" s="84">
        <f>G124*H124</f>
        <v>0</v>
      </c>
    </row>
    <row r="125" spans="1:10" x14ac:dyDescent="0.3">
      <c r="A125" s="103"/>
      <c r="B125" s="73" t="s">
        <v>722</v>
      </c>
      <c r="C125" s="88"/>
      <c r="D125" s="272"/>
      <c r="E125" s="327" t="s">
        <v>172</v>
      </c>
      <c r="F125" s="327"/>
      <c r="G125" s="88">
        <v>0</v>
      </c>
      <c r="H125" s="84">
        <v>60</v>
      </c>
      <c r="I125" s="88" t="s">
        <v>705</v>
      </c>
      <c r="J125" s="84">
        <f>G125*H125</f>
        <v>0</v>
      </c>
    </row>
    <row r="126" spans="1:10" x14ac:dyDescent="0.3">
      <c r="A126" s="103"/>
      <c r="B126" s="73"/>
      <c r="C126" s="88"/>
      <c r="D126" s="272"/>
      <c r="E126" s="327"/>
      <c r="F126" s="327"/>
      <c r="G126" s="88"/>
      <c r="H126" s="84"/>
      <c r="I126" s="88"/>
      <c r="J126" s="84"/>
    </row>
    <row r="127" spans="1:10" x14ac:dyDescent="0.3">
      <c r="A127" s="143">
        <v>1.74</v>
      </c>
      <c r="B127" s="113" t="s">
        <v>201</v>
      </c>
      <c r="C127" s="114"/>
      <c r="D127" s="116"/>
      <c r="E127" s="116"/>
      <c r="F127" s="116"/>
      <c r="G127" s="117"/>
      <c r="H127" s="116"/>
      <c r="I127" s="116"/>
      <c r="J127" s="116"/>
    </row>
    <row r="128" spans="1:10" x14ac:dyDescent="0.3">
      <c r="A128" s="103"/>
      <c r="B128" s="79"/>
      <c r="C128" s="97"/>
      <c r="D128" s="324"/>
      <c r="E128" s="324"/>
      <c r="F128" s="324"/>
      <c r="G128" s="325"/>
      <c r="H128" s="324"/>
      <c r="I128" s="324"/>
      <c r="J128" s="324"/>
    </row>
    <row r="129" spans="1:10" x14ac:dyDescent="0.3">
      <c r="A129" s="103"/>
      <c r="B129" s="337" t="s">
        <v>678</v>
      </c>
      <c r="C129" s="97"/>
      <c r="D129" s="324"/>
      <c r="E129" s="324"/>
      <c r="F129" s="324"/>
      <c r="G129" s="325"/>
      <c r="H129" s="324"/>
      <c r="I129" s="324" t="s">
        <v>25</v>
      </c>
      <c r="J129" s="106">
        <f>SUM(J131:J138)</f>
        <v>18215</v>
      </c>
    </row>
    <row r="130" spans="1:10" x14ac:dyDescent="0.3">
      <c r="A130" s="103"/>
      <c r="B130" s="73" t="s">
        <v>739</v>
      </c>
      <c r="C130" s="97"/>
      <c r="D130" s="139" t="s">
        <v>740</v>
      </c>
      <c r="E130" s="139"/>
      <c r="F130" s="139">
        <v>74</v>
      </c>
      <c r="G130" s="322">
        <v>2.5</v>
      </c>
      <c r="H130" s="139"/>
      <c r="I130" s="139"/>
      <c r="J130" s="139"/>
    </row>
    <row r="131" spans="1:10" x14ac:dyDescent="0.3">
      <c r="A131" s="103"/>
      <c r="B131" s="105"/>
      <c r="C131" s="73"/>
      <c r="D131" s="88" t="s">
        <v>713</v>
      </c>
      <c r="E131" s="327" t="s">
        <v>172</v>
      </c>
      <c r="F131" s="327" t="s">
        <v>741</v>
      </c>
      <c r="G131" s="88">
        <f>F130*G130</f>
        <v>185</v>
      </c>
      <c r="H131" s="84">
        <v>55</v>
      </c>
      <c r="I131" s="349" t="s">
        <v>705</v>
      </c>
      <c r="J131" s="84">
        <f>G131*H131</f>
        <v>10175</v>
      </c>
    </row>
    <row r="132" spans="1:10" x14ac:dyDescent="0.3">
      <c r="A132" s="103"/>
      <c r="B132" s="73"/>
      <c r="C132" s="88"/>
      <c r="D132" s="88" t="s">
        <v>202</v>
      </c>
      <c r="E132" s="327" t="s">
        <v>172</v>
      </c>
      <c r="F132" s="327"/>
      <c r="G132" s="88">
        <v>0</v>
      </c>
      <c r="H132" s="84">
        <v>55</v>
      </c>
      <c r="I132" s="349" t="s">
        <v>705</v>
      </c>
      <c r="J132" s="84">
        <f>G132*H132</f>
        <v>0</v>
      </c>
    </row>
    <row r="133" spans="1:10" x14ac:dyDescent="0.3">
      <c r="A133" s="103"/>
      <c r="B133" s="73"/>
      <c r="C133" s="327"/>
      <c r="D133" s="88"/>
      <c r="E133" s="327"/>
      <c r="F133" s="327"/>
      <c r="G133" s="88"/>
      <c r="H133" s="84"/>
      <c r="I133" s="224"/>
      <c r="J133" s="84"/>
    </row>
    <row r="134" spans="1:10" x14ac:dyDescent="0.3">
      <c r="A134" s="103"/>
      <c r="B134" s="108"/>
      <c r="C134" s="88"/>
      <c r="D134" s="88" t="s">
        <v>202</v>
      </c>
      <c r="E134" s="327" t="s">
        <v>200</v>
      </c>
      <c r="F134" s="327"/>
      <c r="G134" s="88">
        <v>0</v>
      </c>
      <c r="H134" s="84">
        <v>0.9</v>
      </c>
      <c r="I134" s="224" t="s">
        <v>199</v>
      </c>
      <c r="J134" s="84">
        <f>G134*H134</f>
        <v>0</v>
      </c>
    </row>
    <row r="135" spans="1:10" x14ac:dyDescent="0.3">
      <c r="A135" s="103"/>
      <c r="B135" s="108"/>
      <c r="C135" s="88"/>
      <c r="D135" s="88" t="s">
        <v>714</v>
      </c>
      <c r="E135" s="327" t="s">
        <v>200</v>
      </c>
      <c r="F135" s="327" t="s">
        <v>715</v>
      </c>
      <c r="G135" s="88">
        <v>0</v>
      </c>
      <c r="H135" s="84">
        <v>1200</v>
      </c>
      <c r="I135" s="224" t="s">
        <v>199</v>
      </c>
      <c r="J135" s="84">
        <f>G135*H135</f>
        <v>0</v>
      </c>
    </row>
    <row r="136" spans="1:10" x14ac:dyDescent="0.3">
      <c r="A136" s="103"/>
      <c r="B136" s="108"/>
      <c r="C136" s="88"/>
      <c r="D136" s="88" t="s">
        <v>714</v>
      </c>
      <c r="E136" s="327" t="s">
        <v>200</v>
      </c>
      <c r="F136" s="327" t="s">
        <v>716</v>
      </c>
      <c r="G136" s="88">
        <v>0</v>
      </c>
      <c r="H136" s="84">
        <v>750</v>
      </c>
      <c r="I136" s="224" t="s">
        <v>199</v>
      </c>
      <c r="J136" s="84">
        <f>G136*H136</f>
        <v>0</v>
      </c>
    </row>
    <row r="137" spans="1:10" x14ac:dyDescent="0.3">
      <c r="A137" s="103"/>
      <c r="B137" s="108"/>
      <c r="C137" s="88"/>
      <c r="D137" s="88"/>
      <c r="E137" s="327"/>
      <c r="F137" s="327"/>
      <c r="G137" s="88"/>
      <c r="H137" s="88"/>
      <c r="I137" s="224"/>
      <c r="J137" s="88"/>
    </row>
    <row r="138" spans="1:10" x14ac:dyDescent="0.3">
      <c r="A138" s="103"/>
      <c r="B138" s="108"/>
      <c r="C138" s="88"/>
      <c r="D138" s="88" t="s">
        <v>203</v>
      </c>
      <c r="E138" s="327" t="s">
        <v>174</v>
      </c>
      <c r="F138" s="327" t="s">
        <v>204</v>
      </c>
      <c r="G138" s="88">
        <v>24</v>
      </c>
      <c r="H138" s="84">
        <v>335</v>
      </c>
      <c r="I138" s="349" t="s">
        <v>743</v>
      </c>
      <c r="J138" s="84">
        <f>G138*H138</f>
        <v>8040</v>
      </c>
    </row>
    <row r="139" spans="1:10" x14ac:dyDescent="0.3">
      <c r="A139" s="103"/>
      <c r="C139" s="88"/>
      <c r="D139" s="347" t="s">
        <v>742</v>
      </c>
      <c r="J139" s="88"/>
    </row>
    <row r="140" spans="1:10" x14ac:dyDescent="0.3">
      <c r="A140" s="103"/>
      <c r="B140" s="73"/>
      <c r="C140" s="82"/>
      <c r="D140" s="83"/>
      <c r="E140" s="82"/>
      <c r="F140" s="83"/>
      <c r="G140" s="83"/>
      <c r="H140" s="82"/>
      <c r="I140" s="82"/>
      <c r="J140" s="82"/>
    </row>
    <row r="141" spans="1:10" x14ac:dyDescent="0.3">
      <c r="A141" s="143">
        <v>1.81</v>
      </c>
      <c r="B141" s="113" t="s">
        <v>46</v>
      </c>
      <c r="C141" s="114"/>
      <c r="D141" s="116"/>
      <c r="E141" s="116"/>
      <c r="F141" s="116"/>
      <c r="G141" s="117"/>
      <c r="H141" s="116"/>
      <c r="I141" s="116"/>
      <c r="J141" s="116"/>
    </row>
    <row r="142" spans="1:10" x14ac:dyDescent="0.3">
      <c r="A142" s="103"/>
      <c r="B142" s="79"/>
      <c r="C142" s="97"/>
      <c r="D142" s="324"/>
      <c r="E142" s="324"/>
      <c r="F142" s="324"/>
      <c r="G142" s="325"/>
      <c r="H142" s="324"/>
      <c r="I142" s="324"/>
      <c r="J142" s="324"/>
    </row>
    <row r="143" spans="1:10" x14ac:dyDescent="0.3">
      <c r="A143" s="103"/>
      <c r="B143" s="73" t="s">
        <v>205</v>
      </c>
      <c r="C143" s="88"/>
      <c r="E143" s="327" t="s">
        <v>206</v>
      </c>
      <c r="F143" s="327" t="s">
        <v>207</v>
      </c>
      <c r="G143" s="88">
        <v>1950000</v>
      </c>
      <c r="H143" s="88">
        <v>6.0000000000000001E-3</v>
      </c>
      <c r="I143" s="88" t="s">
        <v>208</v>
      </c>
      <c r="J143" s="101">
        <f>G143*H143</f>
        <v>11700</v>
      </c>
    </row>
    <row r="144" spans="1:10" x14ac:dyDescent="0.3">
      <c r="A144" s="103"/>
      <c r="B144" s="73"/>
      <c r="C144" s="73"/>
      <c r="D144" s="73"/>
      <c r="E144" s="73"/>
      <c r="F144" s="73"/>
      <c r="G144" s="73"/>
      <c r="H144" s="73"/>
      <c r="I144" s="73"/>
      <c r="J144" s="73"/>
    </row>
    <row r="145" spans="1:10" x14ac:dyDescent="0.3">
      <c r="A145" s="143">
        <v>1.83</v>
      </c>
      <c r="B145" s="113" t="s">
        <v>48</v>
      </c>
      <c r="C145" s="114"/>
      <c r="D145" s="116"/>
      <c r="E145" s="116"/>
      <c r="F145" s="116"/>
      <c r="G145" s="117"/>
      <c r="H145" s="116"/>
      <c r="I145" s="116"/>
      <c r="J145" s="116"/>
    </row>
    <row r="146" spans="1:10" x14ac:dyDescent="0.3">
      <c r="A146" s="127"/>
      <c r="B146" s="79"/>
      <c r="C146" s="97"/>
      <c r="D146" s="324"/>
      <c r="E146" s="324"/>
      <c r="F146" s="324"/>
      <c r="G146" s="325"/>
      <c r="H146" s="324"/>
      <c r="I146" s="324"/>
      <c r="J146" s="324"/>
    </row>
    <row r="147" spans="1:10" x14ac:dyDescent="0.3">
      <c r="A147" s="127"/>
      <c r="B147" s="337" t="s">
        <v>678</v>
      </c>
      <c r="C147" s="88"/>
      <c r="D147" s="327"/>
      <c r="E147" s="88"/>
      <c r="F147" s="327"/>
      <c r="G147" s="327"/>
      <c r="I147" s="265" t="s">
        <v>25</v>
      </c>
      <c r="J147" s="350">
        <f>SUM(J149:J151)</f>
        <v>0</v>
      </c>
    </row>
    <row r="148" spans="1:10" x14ac:dyDescent="0.3">
      <c r="A148" s="127"/>
      <c r="B148" s="73"/>
      <c r="C148" s="88"/>
      <c r="D148" s="327"/>
      <c r="E148" s="88"/>
      <c r="G148" s="327"/>
    </row>
    <row r="149" spans="1:10" x14ac:dyDescent="0.3">
      <c r="A149" s="73"/>
      <c r="B149" s="73"/>
      <c r="C149" s="88"/>
      <c r="D149" s="327"/>
      <c r="E149" s="88"/>
      <c r="F149" s="327" t="s">
        <v>717</v>
      </c>
      <c r="G149" s="88">
        <v>0</v>
      </c>
      <c r="H149" s="84">
        <v>400</v>
      </c>
      <c r="I149" s="88" t="s">
        <v>209</v>
      </c>
      <c r="J149" s="84">
        <f>G149*H149</f>
        <v>0</v>
      </c>
    </row>
    <row r="150" spans="1:10" x14ac:dyDescent="0.3">
      <c r="F150" s="272" t="s">
        <v>718</v>
      </c>
      <c r="G150" s="88">
        <v>0</v>
      </c>
      <c r="H150" s="84">
        <v>120</v>
      </c>
      <c r="I150" s="88" t="s">
        <v>209</v>
      </c>
      <c r="J150" s="84">
        <f t="shared" ref="J150:J151" si="2">G150*H150</f>
        <v>0</v>
      </c>
    </row>
    <row r="151" spans="1:10" x14ac:dyDescent="0.3">
      <c r="B151" s="327"/>
      <c r="F151" s="272" t="s">
        <v>719</v>
      </c>
      <c r="G151" s="88">
        <v>0</v>
      </c>
      <c r="H151" s="84">
        <v>250</v>
      </c>
      <c r="I151" s="88" t="s">
        <v>209</v>
      </c>
      <c r="J151" s="84">
        <f t="shared" si="2"/>
        <v>0</v>
      </c>
    </row>
    <row r="153" spans="1:10" x14ac:dyDescent="0.3">
      <c r="A153" s="143">
        <v>1.84</v>
      </c>
      <c r="B153" s="113" t="s">
        <v>50</v>
      </c>
      <c r="C153" s="114"/>
      <c r="D153" s="116"/>
      <c r="E153" s="116"/>
      <c r="F153" s="116"/>
      <c r="G153" s="117"/>
      <c r="H153" s="116"/>
      <c r="I153" s="116"/>
      <c r="J153" s="116"/>
    </row>
    <row r="154" spans="1:10" x14ac:dyDescent="0.3">
      <c r="A154" s="127"/>
      <c r="B154" s="79"/>
      <c r="C154" s="97"/>
      <c r="D154" s="324"/>
      <c r="E154" s="324"/>
      <c r="F154" s="324"/>
      <c r="G154" s="325"/>
      <c r="H154" s="324"/>
      <c r="I154" s="324"/>
      <c r="J154" s="324"/>
    </row>
    <row r="155" spans="1:10" x14ac:dyDescent="0.3">
      <c r="A155" s="127"/>
      <c r="B155" s="337" t="s">
        <v>678</v>
      </c>
      <c r="C155" s="88"/>
      <c r="D155" s="327"/>
      <c r="E155" s="88"/>
      <c r="F155" s="327"/>
      <c r="G155" s="327"/>
      <c r="I155" s="265" t="s">
        <v>25</v>
      </c>
      <c r="J155" s="350">
        <f>SUM(J157)</f>
        <v>0</v>
      </c>
    </row>
    <row r="156" spans="1:10" x14ac:dyDescent="0.3">
      <c r="A156" s="127"/>
      <c r="B156" s="73"/>
      <c r="C156" s="88"/>
      <c r="D156" s="327"/>
      <c r="E156" s="88"/>
      <c r="G156" s="327"/>
    </row>
    <row r="157" spans="1:10" x14ac:dyDescent="0.3">
      <c r="A157" s="73"/>
      <c r="B157" s="73"/>
      <c r="C157" s="88"/>
      <c r="D157" s="327"/>
      <c r="E157" s="88"/>
      <c r="F157" s="327" t="s">
        <v>172</v>
      </c>
      <c r="G157" s="88">
        <v>0</v>
      </c>
      <c r="H157" s="84">
        <v>1200</v>
      </c>
      <c r="I157" s="88" t="s">
        <v>209</v>
      </c>
      <c r="J157" s="84">
        <f>G157*H157</f>
        <v>0</v>
      </c>
    </row>
    <row r="158" spans="1:10" x14ac:dyDescent="0.3">
      <c r="F158" s="272"/>
      <c r="G158" s="88"/>
      <c r="H158" s="84"/>
      <c r="I158" s="88"/>
      <c r="J158" s="84"/>
    </row>
    <row r="159" spans="1:10" x14ac:dyDescent="0.3">
      <c r="B159" s="327"/>
      <c r="F159" s="272"/>
      <c r="G159" s="88"/>
      <c r="H159" s="84"/>
      <c r="I159" s="88"/>
      <c r="J159" s="84"/>
    </row>
    <row r="171" spans="1:10" x14ac:dyDescent="0.3">
      <c r="A171" s="73"/>
      <c r="B171" s="73"/>
      <c r="C171" s="111"/>
      <c r="D171" s="76"/>
      <c r="E171" s="111"/>
      <c r="F171" s="111"/>
      <c r="G171" s="111"/>
      <c r="H171" s="111"/>
      <c r="I171" s="111"/>
      <c r="J171" s="111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796875" defaultRowHeight="14" x14ac:dyDescent="0.3"/>
  <cols>
    <col min="1" max="8" width="15.7265625" style="241" customWidth="1"/>
    <col min="9" max="16384" width="9.1796875" style="241"/>
  </cols>
  <sheetData>
    <row r="1" spans="1:8" ht="18" x14ac:dyDescent="0.4">
      <c r="A1" s="235" t="s">
        <v>473</v>
      </c>
      <c r="B1" s="236" t="s">
        <v>51</v>
      </c>
      <c r="C1" s="117"/>
      <c r="D1" s="117"/>
      <c r="E1" s="117"/>
      <c r="F1" s="117"/>
      <c r="G1" s="117"/>
      <c r="H1" s="117"/>
    </row>
    <row r="2" spans="1:8" x14ac:dyDescent="0.3">
      <c r="A2" s="110"/>
      <c r="B2" s="73"/>
      <c r="C2" s="73"/>
      <c r="D2" s="73"/>
      <c r="E2" s="73"/>
      <c r="F2" s="73"/>
      <c r="G2" s="73"/>
      <c r="H2" s="73"/>
    </row>
    <row r="3" spans="1:8" x14ac:dyDescent="0.3">
      <c r="A3" s="119">
        <v>2.0099999999999998</v>
      </c>
      <c r="B3" s="115" t="s">
        <v>210</v>
      </c>
      <c r="C3" s="116"/>
      <c r="D3" s="116"/>
      <c r="E3" s="116"/>
      <c r="F3" s="117"/>
      <c r="G3" s="116"/>
      <c r="H3" s="116"/>
    </row>
    <row r="4" spans="1:8" x14ac:dyDescent="0.3">
      <c r="A4" s="124"/>
      <c r="B4" s="79"/>
      <c r="C4" s="103"/>
      <c r="D4" s="99"/>
      <c r="E4" s="99"/>
      <c r="F4" s="79"/>
      <c r="G4" s="73"/>
      <c r="H4" s="73"/>
    </row>
    <row r="5" spans="1:8" x14ac:dyDescent="0.3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3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ht="14.25" customHeight="1" x14ac:dyDescent="0.3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3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3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3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3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3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3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3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ht="16.5" customHeight="1" x14ac:dyDescent="0.3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3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x14ac:dyDescent="0.3">
      <c r="A17" s="110"/>
      <c r="B17" s="73"/>
      <c r="C17" s="73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3">
      <c r="A18" s="110"/>
      <c r="B18" s="73"/>
      <c r="C18" s="73"/>
      <c r="D18" s="73"/>
      <c r="E18" s="73"/>
      <c r="F18" s="73"/>
      <c r="G18" s="73"/>
      <c r="H18" s="73"/>
    </row>
    <row r="19" spans="1:8" x14ac:dyDescent="0.3">
      <c r="A19" s="78"/>
      <c r="B19" s="92"/>
      <c r="C19" s="93"/>
      <c r="G19" s="93"/>
      <c r="H19" s="93"/>
    </row>
    <row r="20" spans="1:8" x14ac:dyDescent="0.3">
      <c r="A20" s="124"/>
      <c r="B20" s="73"/>
      <c r="C20" s="128"/>
      <c r="D20" s="73"/>
      <c r="E20" s="121"/>
      <c r="F20" s="121"/>
      <c r="G20" s="123"/>
      <c r="H20" s="126"/>
    </row>
    <row r="21" spans="1:8" x14ac:dyDescent="0.3">
      <c r="A21" s="124"/>
      <c r="B21" s="73"/>
      <c r="C21" s="128"/>
      <c r="D21" s="73"/>
      <c r="E21" s="121"/>
      <c r="F21" s="121"/>
      <c r="G21" s="123"/>
      <c r="H21" s="126"/>
    </row>
    <row r="22" spans="1:8" x14ac:dyDescent="0.3">
      <c r="A22" s="124"/>
      <c r="B22" s="73"/>
      <c r="C22" s="73"/>
      <c r="D22" s="73"/>
      <c r="E22" s="127"/>
      <c r="F22" s="73"/>
      <c r="G22" s="73"/>
      <c r="H22" s="131"/>
    </row>
    <row r="23" spans="1:8" x14ac:dyDescent="0.3">
      <c r="A23" s="78"/>
      <c r="B23" s="79"/>
      <c r="C23" s="93"/>
      <c r="D23" s="93"/>
      <c r="E23" s="93"/>
      <c r="F23" s="77"/>
      <c r="G23" s="93"/>
      <c r="H23" s="93"/>
    </row>
    <row r="24" spans="1:8" x14ac:dyDescent="0.3">
      <c r="A24" s="124"/>
      <c r="B24" s="73"/>
      <c r="C24" s="124"/>
      <c r="D24" s="73"/>
      <c r="E24" s="127"/>
      <c r="F24" s="73"/>
      <c r="G24" s="73"/>
      <c r="H24" s="131"/>
    </row>
    <row r="25" spans="1:8" x14ac:dyDescent="0.3">
      <c r="A25" s="124"/>
      <c r="B25" s="73"/>
      <c r="C25" s="99"/>
      <c r="D25" s="73"/>
      <c r="E25" s="127"/>
      <c r="F25" s="73"/>
      <c r="G25" s="73"/>
      <c r="H25" s="131"/>
    </row>
    <row r="26" spans="1:8" x14ac:dyDescent="0.3">
      <c r="A26" s="124"/>
      <c r="B26" s="73"/>
      <c r="C26" s="99"/>
      <c r="D26" s="73"/>
      <c r="E26" s="127"/>
      <c r="F26" s="73"/>
      <c r="G26" s="73"/>
      <c r="H26" s="131"/>
    </row>
    <row r="27" spans="1:8" x14ac:dyDescent="0.3">
      <c r="A27" s="78"/>
      <c r="B27" s="79"/>
      <c r="C27" s="93"/>
      <c r="D27" s="93"/>
      <c r="E27" s="93"/>
      <c r="F27" s="77"/>
      <c r="G27" s="93"/>
      <c r="H27" s="93"/>
    </row>
    <row r="28" spans="1:8" x14ac:dyDescent="0.3">
      <c r="A28" s="124"/>
      <c r="B28" s="73"/>
      <c r="C28" s="99"/>
      <c r="D28" s="73"/>
      <c r="E28" s="127"/>
      <c r="F28" s="73"/>
      <c r="G28" s="73"/>
      <c r="H28" s="131"/>
    </row>
    <row r="29" spans="1:8" x14ac:dyDescent="0.3">
      <c r="A29" s="124"/>
      <c r="B29" s="73"/>
      <c r="C29" s="99"/>
      <c r="D29" s="73"/>
      <c r="E29" s="127"/>
      <c r="F29" s="73"/>
      <c r="G29" s="73"/>
      <c r="H29" s="131"/>
    </row>
    <row r="30" spans="1:8" x14ac:dyDescent="0.3">
      <c r="A30" s="124"/>
      <c r="B30" s="73"/>
      <c r="C30" s="73"/>
      <c r="D30" s="73"/>
      <c r="E30" s="73"/>
      <c r="F30" s="73"/>
      <c r="G30" s="73"/>
      <c r="H30" s="89"/>
    </row>
    <row r="31" spans="1:8" x14ac:dyDescent="0.3">
      <c r="A31" s="78"/>
      <c r="B31" s="92"/>
      <c r="C31" s="93"/>
      <c r="D31" s="93"/>
      <c r="E31" s="93"/>
      <c r="F31" s="77"/>
      <c r="G31" s="93"/>
      <c r="H31" s="93"/>
    </row>
    <row r="32" spans="1:8" x14ac:dyDescent="0.3">
      <c r="A32" s="110"/>
      <c r="B32" s="73"/>
      <c r="C32" s="73"/>
      <c r="D32" s="73"/>
      <c r="E32" s="73"/>
      <c r="F32" s="73"/>
      <c r="G32" s="73"/>
      <c r="H32" s="73"/>
    </row>
    <row r="33" spans="1:8" x14ac:dyDescent="0.3">
      <c r="A33" s="110"/>
      <c r="B33" s="73"/>
      <c r="C33" s="73"/>
      <c r="D33" s="73"/>
      <c r="E33" s="73"/>
      <c r="F33" s="73"/>
      <c r="G33" s="73"/>
      <c r="H33" s="73"/>
    </row>
    <row r="34" spans="1:8" x14ac:dyDescent="0.3">
      <c r="A34" s="110"/>
      <c r="B34" s="73"/>
      <c r="C34" s="73"/>
      <c r="D34" s="73"/>
      <c r="E34" s="73"/>
      <c r="F34" s="73"/>
      <c r="G34" s="73"/>
      <c r="H34" s="73"/>
    </row>
    <row r="35" spans="1:8" x14ac:dyDescent="0.3">
      <c r="A35" s="125"/>
      <c r="B35" s="92"/>
      <c r="C35" s="93"/>
      <c r="D35" s="93"/>
      <c r="E35" s="93"/>
      <c r="F35" s="77"/>
      <c r="G35" s="93"/>
      <c r="H35" s="93"/>
    </row>
    <row r="36" spans="1:8" x14ac:dyDescent="0.3">
      <c r="A36" s="109"/>
      <c r="B36" s="73"/>
      <c r="C36" s="128"/>
      <c r="D36" s="111"/>
      <c r="E36" s="121"/>
      <c r="F36" s="122"/>
      <c r="G36" s="123"/>
      <c r="H36" s="132"/>
    </row>
    <row r="37" spans="1:8" x14ac:dyDescent="0.3">
      <c r="A37" s="109"/>
      <c r="B37" s="73"/>
      <c r="C37" s="73"/>
      <c r="D37" s="73"/>
      <c r="E37" s="73"/>
      <c r="F37" s="73"/>
      <c r="G37" s="73"/>
      <c r="H37" s="89"/>
    </row>
    <row r="38" spans="1:8" x14ac:dyDescent="0.3">
      <c r="A38" s="109"/>
      <c r="B38" s="73"/>
      <c r="C38" s="111"/>
      <c r="D38" s="121"/>
      <c r="E38" s="122"/>
      <c r="F38" s="123"/>
      <c r="G38" s="122"/>
      <c r="H38" s="89"/>
    </row>
    <row r="39" spans="1:8" x14ac:dyDescent="0.3">
      <c r="A39" s="78"/>
      <c r="B39" s="79"/>
      <c r="C39" s="93"/>
      <c r="D39" s="93"/>
      <c r="E39" s="93"/>
      <c r="F39" s="77"/>
      <c r="G39" s="93"/>
      <c r="H39" s="93"/>
    </row>
    <row r="40" spans="1:8" x14ac:dyDescent="0.3">
      <c r="A40" s="109"/>
      <c r="B40" s="73"/>
      <c r="C40" s="111"/>
      <c r="D40" s="121"/>
      <c r="E40" s="122"/>
      <c r="F40" s="123"/>
      <c r="G40" s="122"/>
      <c r="H40" s="89"/>
    </row>
    <row r="41" spans="1:8" x14ac:dyDescent="0.3">
      <c r="A41" s="109"/>
      <c r="B41" s="73"/>
      <c r="C41" s="111"/>
      <c r="D41" s="121"/>
      <c r="E41" s="122"/>
      <c r="F41" s="123"/>
      <c r="G41" s="122"/>
      <c r="H41" s="89"/>
    </row>
    <row r="42" spans="1:8" x14ac:dyDescent="0.3">
      <c r="A42" s="109"/>
      <c r="B42" s="73"/>
      <c r="C42" s="111"/>
      <c r="D42" s="121"/>
      <c r="E42" s="122"/>
      <c r="F42" s="123"/>
      <c r="G42" s="122"/>
      <c r="H42" s="89"/>
    </row>
    <row r="43" spans="1:8" x14ac:dyDescent="0.3">
      <c r="A43" s="78"/>
      <c r="B43" s="79"/>
      <c r="C43" s="93"/>
      <c r="D43" s="93"/>
      <c r="E43" s="93"/>
      <c r="F43" s="77"/>
      <c r="G43" s="93"/>
      <c r="H43" s="93"/>
    </row>
    <row r="44" spans="1:8" x14ac:dyDescent="0.3">
      <c r="A44" s="109"/>
      <c r="B44" s="79"/>
      <c r="C44" s="93"/>
      <c r="D44" s="93"/>
      <c r="E44" s="93"/>
      <c r="F44" s="77"/>
      <c r="G44" s="93"/>
      <c r="H44" s="133"/>
    </row>
    <row r="45" spans="1:8" x14ac:dyDescent="0.3">
      <c r="A45" s="109"/>
      <c r="B45" s="79"/>
      <c r="C45" s="93"/>
      <c r="D45" s="93"/>
      <c r="E45" s="93"/>
      <c r="F45" s="77"/>
      <c r="G45" s="93"/>
      <c r="H45" s="133"/>
    </row>
    <row r="46" spans="1:8" x14ac:dyDescent="0.3">
      <c r="A46" s="109"/>
      <c r="B46" s="73"/>
      <c r="C46" s="111"/>
      <c r="D46" s="121"/>
      <c r="E46" s="122"/>
      <c r="F46" s="123"/>
      <c r="G46" s="122"/>
      <c r="H46" s="89"/>
    </row>
    <row r="47" spans="1:8" x14ac:dyDescent="0.3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6:D6"/>
    <mergeCell ref="B7:D7"/>
    <mergeCell ref="B8:D8"/>
    <mergeCell ref="B9:D9"/>
    <mergeCell ref="B10:D10"/>
    <mergeCell ref="B16:D16"/>
    <mergeCell ref="B11:D11"/>
    <mergeCell ref="B12:D12"/>
    <mergeCell ref="B13:D13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8" t="s">
        <v>475</v>
      </c>
      <c r="B1" s="236" t="s">
        <v>52</v>
      </c>
      <c r="C1" s="117"/>
      <c r="D1" s="117"/>
      <c r="E1" s="117"/>
      <c r="F1" s="117"/>
      <c r="G1" s="117"/>
      <c r="H1" s="117"/>
    </row>
    <row r="3" spans="1:8" ht="13" x14ac:dyDescent="0.3">
      <c r="A3" s="119">
        <v>3.3</v>
      </c>
      <c r="B3" s="113" t="s">
        <v>54</v>
      </c>
      <c r="C3" s="144"/>
      <c r="D3" s="116"/>
      <c r="E3" s="116"/>
      <c r="F3" s="117"/>
      <c r="G3" s="116"/>
      <c r="H3" s="116"/>
    </row>
    <row r="4" spans="1:8" x14ac:dyDescent="0.25">
      <c r="A4" s="127"/>
      <c r="C4" s="128"/>
      <c r="D4" s="81"/>
      <c r="E4" s="81"/>
      <c r="F4" s="96"/>
      <c r="G4" s="81"/>
      <c r="H4" s="81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A18" s="127"/>
      <c r="C18" s="128"/>
      <c r="D18" s="81"/>
      <c r="E18" s="81"/>
      <c r="F18" s="96"/>
      <c r="G18" s="81"/>
      <c r="H18" s="81"/>
    </row>
    <row r="19" spans="1:8" ht="13" x14ac:dyDescent="0.3">
      <c r="A19" s="119">
        <v>3.32</v>
      </c>
      <c r="B19" s="113" t="s">
        <v>56</v>
      </c>
      <c r="C19" s="144"/>
      <c r="D19" s="116"/>
      <c r="E19" s="116"/>
      <c r="F19" s="117"/>
      <c r="G19" s="116"/>
      <c r="H19" s="116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5"/>
      <c r="E34" s="145"/>
      <c r="F34" s="145"/>
      <c r="G34" s="145"/>
      <c r="H34" s="145"/>
    </row>
    <row r="35" spans="1:8" ht="13" x14ac:dyDescent="0.3">
      <c r="A35" s="266" t="s">
        <v>571</v>
      </c>
      <c r="B35" s="79"/>
      <c r="C35" s="120"/>
      <c r="D35" s="93"/>
      <c r="E35" s="93"/>
      <c r="F35" s="77"/>
      <c r="G35" s="93"/>
      <c r="H35" s="93"/>
    </row>
    <row r="36" spans="1:8" x14ac:dyDescent="0.25">
      <c r="A36" s="73" t="s">
        <v>499</v>
      </c>
      <c r="C36" s="73">
        <v>0</v>
      </c>
      <c r="D36" s="73" t="s">
        <v>211</v>
      </c>
    </row>
    <row r="37" spans="1:8" x14ac:dyDescent="0.25">
      <c r="A37" s="141" t="s">
        <v>224</v>
      </c>
      <c r="B37" s="141"/>
      <c r="C37" s="141">
        <v>0</v>
      </c>
      <c r="D37" s="141" t="s">
        <v>211</v>
      </c>
    </row>
    <row r="38" spans="1:8" x14ac:dyDescent="0.25">
      <c r="C38" s="73">
        <f>SUM(C36:C37)</f>
        <v>0</v>
      </c>
      <c r="D38" s="73" t="s">
        <v>211</v>
      </c>
    </row>
    <row r="40" spans="1:8" ht="13" x14ac:dyDescent="0.3">
      <c r="A40" s="142" t="s">
        <v>18</v>
      </c>
      <c r="H40" s="84"/>
    </row>
    <row r="41" spans="1:8" x14ac:dyDescent="0.25">
      <c r="A41" s="73" t="s">
        <v>212</v>
      </c>
      <c r="E41" s="73">
        <v>0</v>
      </c>
      <c r="F41" s="84">
        <v>7.4999999999999997E-2</v>
      </c>
      <c r="G41" s="73" t="s">
        <v>213</v>
      </c>
      <c r="H41" s="84">
        <f t="shared" ref="H41:H55" si="2">E41*F41</f>
        <v>0</v>
      </c>
    </row>
    <row r="42" spans="1:8" x14ac:dyDescent="0.25">
      <c r="A42" s="73" t="s">
        <v>214</v>
      </c>
      <c r="E42" s="73">
        <v>0</v>
      </c>
      <c r="F42" s="84">
        <v>22</v>
      </c>
      <c r="G42" s="73" t="s">
        <v>215</v>
      </c>
      <c r="H42" s="84">
        <f t="shared" si="2"/>
        <v>0</v>
      </c>
    </row>
    <row r="43" spans="1:8" x14ac:dyDescent="0.25">
      <c r="A43" s="73" t="s">
        <v>500</v>
      </c>
      <c r="E43" s="73">
        <v>0</v>
      </c>
      <c r="F43" s="84">
        <v>22</v>
      </c>
      <c r="G43" s="73" t="s">
        <v>215</v>
      </c>
      <c r="H43" s="84">
        <f t="shared" si="2"/>
        <v>0</v>
      </c>
    </row>
    <row r="44" spans="1:8" x14ac:dyDescent="0.25">
      <c r="A44" s="73" t="s">
        <v>216</v>
      </c>
      <c r="E44" s="73">
        <v>0</v>
      </c>
      <c r="F44" s="84">
        <v>131.85</v>
      </c>
      <c r="G44" s="73" t="s">
        <v>217</v>
      </c>
      <c r="H44" s="84">
        <f t="shared" si="2"/>
        <v>0</v>
      </c>
    </row>
    <row r="45" spans="1:8" x14ac:dyDescent="0.25">
      <c r="A45" s="73" t="s">
        <v>218</v>
      </c>
      <c r="D45" s="73" t="s">
        <v>219</v>
      </c>
      <c r="E45" s="73">
        <v>0</v>
      </c>
      <c r="F45" s="84">
        <v>125</v>
      </c>
      <c r="G45" s="73" t="s">
        <v>199</v>
      </c>
      <c r="H45" s="84">
        <f t="shared" si="2"/>
        <v>0</v>
      </c>
    </row>
    <row r="46" spans="1:8" x14ac:dyDescent="0.25">
      <c r="F46" s="84"/>
      <c r="H46" s="84"/>
    </row>
    <row r="47" spans="1:8" ht="13" x14ac:dyDescent="0.3">
      <c r="A47" s="142" t="s">
        <v>220</v>
      </c>
      <c r="F47" s="84"/>
      <c r="H47" s="84"/>
    </row>
    <row r="48" spans="1:8" x14ac:dyDescent="0.25">
      <c r="A48" s="73" t="s">
        <v>499</v>
      </c>
      <c r="E48" s="73">
        <v>0</v>
      </c>
      <c r="F48" s="84">
        <v>6.75</v>
      </c>
      <c r="G48" s="73" t="s">
        <v>213</v>
      </c>
      <c r="H48" s="84">
        <f t="shared" si="2"/>
        <v>0</v>
      </c>
    </row>
    <row r="49" spans="1:8" x14ac:dyDescent="0.25">
      <c r="A49" s="73" t="s">
        <v>221</v>
      </c>
      <c r="E49" s="73">
        <v>0</v>
      </c>
      <c r="F49" s="84">
        <v>0.35</v>
      </c>
      <c r="G49" s="73" t="s">
        <v>213</v>
      </c>
      <c r="H49" s="84">
        <f t="shared" si="2"/>
        <v>0</v>
      </c>
    </row>
    <row r="50" spans="1:8" x14ac:dyDescent="0.25">
      <c r="A50" s="73" t="s">
        <v>222</v>
      </c>
      <c r="E50" s="73">
        <v>0</v>
      </c>
      <c r="F50" s="84">
        <v>10</v>
      </c>
      <c r="G50" s="73" t="s">
        <v>223</v>
      </c>
      <c r="H50" s="84">
        <f t="shared" si="2"/>
        <v>0</v>
      </c>
    </row>
    <row r="51" spans="1:8" x14ac:dyDescent="0.25">
      <c r="A51" s="73" t="s">
        <v>224</v>
      </c>
      <c r="E51" s="73">
        <v>0</v>
      </c>
      <c r="F51" s="84">
        <v>6.75</v>
      </c>
      <c r="G51" s="73" t="s">
        <v>213</v>
      </c>
      <c r="H51" s="84">
        <f t="shared" si="2"/>
        <v>0</v>
      </c>
    </row>
    <row r="52" spans="1:8" x14ac:dyDescent="0.25">
      <c r="A52" s="73" t="s">
        <v>225</v>
      </c>
      <c r="E52" s="73">
        <v>0</v>
      </c>
      <c r="F52" s="84">
        <v>0.05</v>
      </c>
      <c r="G52" s="73" t="s">
        <v>213</v>
      </c>
      <c r="H52" s="84">
        <f t="shared" si="2"/>
        <v>0</v>
      </c>
    </row>
    <row r="53" spans="1:8" x14ac:dyDescent="0.25">
      <c r="A53" s="73" t="s">
        <v>226</v>
      </c>
      <c r="E53" s="73">
        <v>0</v>
      </c>
      <c r="F53" s="84">
        <v>0.25</v>
      </c>
      <c r="G53" s="73" t="s">
        <v>213</v>
      </c>
      <c r="H53" s="84">
        <f t="shared" si="2"/>
        <v>0</v>
      </c>
    </row>
    <row r="54" spans="1:8" x14ac:dyDescent="0.25">
      <c r="A54" s="73" t="s">
        <v>227</v>
      </c>
      <c r="E54" s="73">
        <v>0</v>
      </c>
      <c r="F54" s="84">
        <v>1700</v>
      </c>
      <c r="G54" s="73" t="s">
        <v>199</v>
      </c>
      <c r="H54" s="84">
        <f t="shared" si="2"/>
        <v>0</v>
      </c>
    </row>
    <row r="55" spans="1:8" x14ac:dyDescent="0.25">
      <c r="A55" s="141" t="s">
        <v>228</v>
      </c>
      <c r="B55" s="141"/>
      <c r="C55" s="141"/>
      <c r="D55" s="141"/>
      <c r="E55" s="141">
        <v>0</v>
      </c>
      <c r="F55" s="152">
        <v>0.12</v>
      </c>
      <c r="G55" s="141" t="s">
        <v>213</v>
      </c>
      <c r="H55" s="152">
        <f t="shared" si="2"/>
        <v>0</v>
      </c>
    </row>
    <row r="56" spans="1:8" ht="13" x14ac:dyDescent="0.3">
      <c r="A56" s="103"/>
      <c r="G56" s="103" t="s">
        <v>25</v>
      </c>
      <c r="H56" s="101">
        <f>SUM(H41:H55)</f>
        <v>0</v>
      </c>
    </row>
  </sheetData>
  <mergeCells count="22">
    <mergeCell ref="B31:D31"/>
    <mergeCell ref="B22:D22"/>
    <mergeCell ref="B23:D23"/>
    <mergeCell ref="B24:D24"/>
    <mergeCell ref="B25:D25"/>
    <mergeCell ref="B26:D26"/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</mergeCells>
  <pageMargins left="0.25" right="0.25" top="0.75" bottom="0.75" header="0.3" footer="0.3"/>
  <pageSetup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6"/>
  <sheetViews>
    <sheetView zoomScaleNormal="100" workbookViewId="0">
      <selection activeCell="J75" sqref="J75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7" t="s">
        <v>476</v>
      </c>
      <c r="B1" s="236" t="s">
        <v>57</v>
      </c>
      <c r="C1" s="134"/>
      <c r="D1" s="117"/>
      <c r="E1" s="117"/>
      <c r="F1" s="117"/>
      <c r="G1" s="117"/>
      <c r="H1" s="117"/>
    </row>
    <row r="2" spans="1:8" ht="14" x14ac:dyDescent="0.3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3">
      <c r="A3" s="119">
        <v>4.21</v>
      </c>
      <c r="B3" s="113" t="s">
        <v>508</v>
      </c>
      <c r="C3" s="114"/>
      <c r="D3" s="156"/>
      <c r="E3" s="116"/>
      <c r="F3" s="116"/>
      <c r="G3" s="117"/>
      <c r="H3" s="116"/>
    </row>
    <row r="4" spans="1:8" ht="15" customHeight="1" x14ac:dyDescent="0.25">
      <c r="A4" s="124"/>
    </row>
    <row r="5" spans="1:8" ht="15" customHeight="1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ht="15" customHeight="1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ht="15" customHeight="1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ht="15" customHeight="1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ht="15" customHeight="1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ht="15" customHeight="1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ht="15" customHeight="1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ht="15" customHeight="1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ht="15" customHeight="1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ht="15" customHeight="1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ht="15" customHeight="1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266" t="s">
        <v>571</v>
      </c>
    </row>
    <row r="20" spans="1:8" ht="15" customHeight="1" x14ac:dyDescent="0.25">
      <c r="A20" s="73" t="s">
        <v>501</v>
      </c>
      <c r="C20" s="73">
        <v>0</v>
      </c>
      <c r="D20" s="127" t="s">
        <v>213</v>
      </c>
      <c r="E20" s="127">
        <v>7</v>
      </c>
      <c r="F20" s="146">
        <f>C20*E20</f>
        <v>0</v>
      </c>
      <c r="G20" s="73" t="s">
        <v>229</v>
      </c>
    </row>
    <row r="21" spans="1:8" ht="15" customHeight="1" x14ac:dyDescent="0.25">
      <c r="A21" s="141" t="s">
        <v>502</v>
      </c>
      <c r="B21" s="141"/>
      <c r="C21" s="141">
        <v>0</v>
      </c>
      <c r="D21" s="147" t="s">
        <v>223</v>
      </c>
      <c r="E21" s="147">
        <v>3.5</v>
      </c>
      <c r="F21" s="148">
        <f>C21*E21</f>
        <v>0</v>
      </c>
      <c r="G21" s="141" t="s">
        <v>229</v>
      </c>
    </row>
    <row r="22" spans="1:8" ht="15" customHeight="1" x14ac:dyDescent="0.25">
      <c r="A22" s="73" t="s">
        <v>503</v>
      </c>
      <c r="E22" s="86" t="s">
        <v>230</v>
      </c>
      <c r="F22" s="120">
        <f>SUM(F20:F21)</f>
        <v>0</v>
      </c>
      <c r="G22" s="73" t="s">
        <v>229</v>
      </c>
    </row>
    <row r="23" spans="1:8" ht="15" customHeight="1" x14ac:dyDescent="0.25">
      <c r="E23" s="149" t="s">
        <v>504</v>
      </c>
      <c r="F23" s="150">
        <f>F22*0.12</f>
        <v>0</v>
      </c>
      <c r="G23" s="141" t="s">
        <v>229</v>
      </c>
    </row>
    <row r="24" spans="1:8" ht="15" customHeight="1" x14ac:dyDescent="0.3">
      <c r="A24" s="107"/>
      <c r="E24" s="195" t="s">
        <v>25</v>
      </c>
      <c r="F24" s="263">
        <f>SUM(F22:F23)</f>
        <v>0</v>
      </c>
      <c r="G24" s="79" t="s">
        <v>229</v>
      </c>
    </row>
    <row r="25" spans="1:8" ht="15" customHeight="1" x14ac:dyDescent="0.3">
      <c r="A25" s="107"/>
      <c r="E25" s="195"/>
      <c r="F25" s="263"/>
      <c r="G25" s="79"/>
    </row>
    <row r="26" spans="1:8" ht="15" customHeight="1" x14ac:dyDescent="0.3">
      <c r="A26" s="91" t="s">
        <v>550</v>
      </c>
      <c r="E26" s="141" t="s">
        <v>231</v>
      </c>
      <c r="F26" s="141">
        <v>525</v>
      </c>
      <c r="G26" s="141" t="s">
        <v>232</v>
      </c>
    </row>
    <row r="27" spans="1:8" ht="15" customHeight="1" x14ac:dyDescent="0.3">
      <c r="E27" s="195" t="s">
        <v>25</v>
      </c>
      <c r="F27" s="263">
        <f>F24/F26</f>
        <v>0</v>
      </c>
      <c r="G27" s="79" t="s">
        <v>233</v>
      </c>
    </row>
    <row r="28" spans="1:8" ht="15" customHeight="1" x14ac:dyDescent="0.25">
      <c r="B28" s="86"/>
      <c r="C28" s="86"/>
    </row>
    <row r="29" spans="1:8" ht="15" customHeight="1" x14ac:dyDescent="0.3">
      <c r="A29" s="142" t="s">
        <v>542</v>
      </c>
      <c r="B29" s="86"/>
      <c r="C29" s="86"/>
    </row>
    <row r="30" spans="1:8" ht="15" customHeight="1" x14ac:dyDescent="0.3">
      <c r="A30" s="91" t="s">
        <v>543</v>
      </c>
    </row>
    <row r="31" spans="1:8" ht="15" customHeight="1" x14ac:dyDescent="0.3">
      <c r="A31" s="91" t="s">
        <v>234</v>
      </c>
    </row>
    <row r="33" spans="1:7" ht="15" customHeight="1" x14ac:dyDescent="0.3">
      <c r="A33" s="267" t="s">
        <v>18</v>
      </c>
    </row>
    <row r="34" spans="1:7" ht="15" customHeight="1" x14ac:dyDescent="0.25">
      <c r="A34" s="108" t="s">
        <v>544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5">
      <c r="A35" s="108" t="s">
        <v>235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5">
      <c r="A36" s="108" t="s">
        <v>548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5">
      <c r="A37" s="108" t="s">
        <v>549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5">
      <c r="A38" s="108" t="s">
        <v>236</v>
      </c>
      <c r="C38" s="73" t="s">
        <v>237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5">
      <c r="A39" s="108" t="s">
        <v>238</v>
      </c>
      <c r="C39" s="73" t="s">
        <v>239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5">
      <c r="A40" s="108" t="s">
        <v>240</v>
      </c>
      <c r="C40" s="73" t="s">
        <v>241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5">
      <c r="A41" s="108" t="s">
        <v>243</v>
      </c>
      <c r="C41" s="73" t="s">
        <v>545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5">
      <c r="A42" s="108" t="s">
        <v>244</v>
      </c>
      <c r="C42" s="73" t="s">
        <v>547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5">
      <c r="A43" s="108" t="s">
        <v>245</v>
      </c>
      <c r="C43" s="73" t="s">
        <v>246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5">
      <c r="A44" s="108" t="s">
        <v>247</v>
      </c>
      <c r="C44" s="73" t="s">
        <v>546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5">
      <c r="A45" s="108" t="s">
        <v>248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5">
      <c r="A46" s="108" t="s">
        <v>249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5">
      <c r="A47" s="108" t="s">
        <v>242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5">
      <c r="A48" s="196" t="s">
        <v>250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5">
      <c r="A49" s="127"/>
      <c r="B49" s="86"/>
      <c r="F49" s="86" t="s">
        <v>183</v>
      </c>
      <c r="G49" s="89">
        <f>SUM(G34:G48)</f>
        <v>0</v>
      </c>
    </row>
    <row r="50" spans="1:8" ht="15" customHeight="1" x14ac:dyDescent="0.25">
      <c r="A50" s="127"/>
      <c r="B50" s="86"/>
      <c r="F50" s="154" t="s">
        <v>251</v>
      </c>
      <c r="G50" s="155">
        <f>G49*0.07</f>
        <v>0</v>
      </c>
    </row>
    <row r="51" spans="1:8" ht="15" customHeight="1" x14ac:dyDescent="0.3">
      <c r="A51" s="127"/>
      <c r="B51" s="86"/>
      <c r="F51" s="195" t="s">
        <v>25</v>
      </c>
      <c r="G51" s="100">
        <f>SUM(G49:G50)</f>
        <v>0</v>
      </c>
    </row>
    <row r="52" spans="1:8" ht="15" customHeight="1" x14ac:dyDescent="0.25">
      <c r="A52" s="127"/>
    </row>
    <row r="53" spans="1:8" ht="13" x14ac:dyDescent="0.3">
      <c r="A53" s="119">
        <v>4.22</v>
      </c>
      <c r="B53" s="113" t="s">
        <v>252</v>
      </c>
      <c r="C53" s="116"/>
      <c r="D53" s="116"/>
      <c r="E53" s="116"/>
      <c r="F53" s="116"/>
      <c r="G53" s="157"/>
      <c r="H53" s="116"/>
    </row>
    <row r="55" spans="1:8" x14ac:dyDescent="0.25">
      <c r="A55" s="271"/>
      <c r="B55" s="141"/>
      <c r="C55" s="141"/>
      <c r="D55" s="264"/>
      <c r="E55" s="147" t="s">
        <v>451</v>
      </c>
      <c r="F55" s="147" t="s">
        <v>451</v>
      </c>
      <c r="G55" s="147" t="s">
        <v>451</v>
      </c>
      <c r="H55" s="147" t="s">
        <v>451</v>
      </c>
    </row>
    <row r="56" spans="1:8" x14ac:dyDescent="0.25">
      <c r="A56" s="86" t="s">
        <v>452</v>
      </c>
      <c r="B56" s="368"/>
      <c r="C56" s="368"/>
      <c r="D56" s="368"/>
      <c r="E56" s="228">
        <v>0</v>
      </c>
      <c r="F56" s="228">
        <v>0</v>
      </c>
      <c r="G56" s="228">
        <v>0</v>
      </c>
      <c r="H56" s="228">
        <v>0</v>
      </c>
    </row>
    <row r="57" spans="1:8" x14ac:dyDescent="0.25">
      <c r="A57" s="86">
        <v>1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2</v>
      </c>
      <c r="B58" s="367"/>
      <c r="C58" s="367"/>
      <c r="D58" s="367"/>
      <c r="E58" s="139"/>
      <c r="F58" s="139"/>
      <c r="G58" s="127"/>
      <c r="H58" s="127"/>
    </row>
    <row r="59" spans="1:8" x14ac:dyDescent="0.25">
      <c r="A59" s="86">
        <v>3</v>
      </c>
      <c r="B59" s="367"/>
      <c r="C59" s="367"/>
      <c r="D59" s="367"/>
      <c r="E59" s="139"/>
      <c r="F59" s="139"/>
      <c r="G59" s="139"/>
      <c r="H59" s="139"/>
    </row>
    <row r="60" spans="1:8" x14ac:dyDescent="0.25">
      <c r="A60" s="86">
        <v>4</v>
      </c>
      <c r="B60" s="367"/>
      <c r="C60" s="367"/>
      <c r="D60" s="367"/>
      <c r="E60" s="139"/>
      <c r="F60" s="139"/>
      <c r="G60" s="139"/>
      <c r="H60" s="139"/>
    </row>
    <row r="61" spans="1:8" x14ac:dyDescent="0.25">
      <c r="A61" s="86">
        <v>5</v>
      </c>
      <c r="B61" s="367"/>
      <c r="C61" s="367"/>
      <c r="D61" s="367"/>
      <c r="E61" s="127"/>
      <c r="F61" s="127"/>
      <c r="G61" s="127"/>
      <c r="H61" s="127"/>
    </row>
    <row r="62" spans="1:8" x14ac:dyDescent="0.25">
      <c r="A62" s="86">
        <v>6</v>
      </c>
      <c r="B62" s="367"/>
      <c r="C62" s="367"/>
      <c r="D62" s="367"/>
      <c r="E62" s="127"/>
      <c r="F62" s="272"/>
      <c r="G62" s="272"/>
      <c r="H62" s="272"/>
    </row>
    <row r="63" spans="1:8" x14ac:dyDescent="0.25">
      <c r="A63" s="86">
        <v>7</v>
      </c>
      <c r="B63" s="367"/>
      <c r="C63" s="367"/>
      <c r="D63" s="367"/>
      <c r="E63" s="272"/>
      <c r="F63" s="127"/>
      <c r="G63" s="323"/>
      <c r="H63" s="323"/>
    </row>
    <row r="64" spans="1:8" x14ac:dyDescent="0.25">
      <c r="A64" s="86">
        <v>8</v>
      </c>
      <c r="B64" s="367"/>
      <c r="C64" s="367"/>
      <c r="D64" s="367"/>
      <c r="E64" s="127"/>
      <c r="F64" s="127"/>
      <c r="G64" s="127"/>
      <c r="H64" s="127"/>
    </row>
    <row r="65" spans="1:8" x14ac:dyDescent="0.25">
      <c r="A65" s="86">
        <v>9</v>
      </c>
      <c r="B65" s="367"/>
      <c r="C65" s="367"/>
      <c r="D65" s="367"/>
      <c r="E65" s="139"/>
      <c r="F65" s="139"/>
      <c r="G65" s="323"/>
      <c r="H65" s="323"/>
    </row>
    <row r="66" spans="1:8" x14ac:dyDescent="0.25">
      <c r="A66" s="149">
        <v>10</v>
      </c>
      <c r="B66" s="366"/>
      <c r="C66" s="366"/>
      <c r="D66" s="366"/>
      <c r="E66" s="147"/>
      <c r="F66" s="147"/>
      <c r="G66" s="147"/>
      <c r="H66" s="147"/>
    </row>
    <row r="67" spans="1:8" ht="13" x14ac:dyDescent="0.3">
      <c r="A67" s="110"/>
      <c r="D67" s="265" t="s">
        <v>25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5">
      <c r="A68" s="127"/>
      <c r="F68" s="139"/>
      <c r="G68" s="139"/>
      <c r="H68" s="139"/>
    </row>
    <row r="69" spans="1:8" ht="15" customHeight="1" x14ac:dyDescent="0.3">
      <c r="A69" s="119">
        <v>4.43</v>
      </c>
      <c r="B69" s="113" t="s">
        <v>449</v>
      </c>
      <c r="C69" s="116"/>
      <c r="D69" s="116"/>
      <c r="E69" s="116"/>
      <c r="F69" s="116"/>
      <c r="G69" s="117"/>
      <c r="H69" s="116"/>
    </row>
    <row r="70" spans="1:8" ht="15" customHeight="1" x14ac:dyDescent="0.25">
      <c r="A70" s="127"/>
      <c r="B70" s="107"/>
    </row>
    <row r="71" spans="1:8" ht="15" customHeight="1" x14ac:dyDescent="0.25">
      <c r="A71" s="271"/>
      <c r="B71" s="141"/>
      <c r="C71" s="141"/>
      <c r="D71" s="264"/>
      <c r="E71" s="147" t="s">
        <v>451</v>
      </c>
      <c r="F71" s="147" t="s">
        <v>451</v>
      </c>
      <c r="G71" s="147" t="s">
        <v>451</v>
      </c>
      <c r="H71" s="147" t="s">
        <v>451</v>
      </c>
    </row>
    <row r="72" spans="1:8" ht="15" customHeight="1" x14ac:dyDescent="0.25">
      <c r="A72" s="86" t="s">
        <v>452</v>
      </c>
      <c r="B72" s="368"/>
      <c r="C72" s="368"/>
      <c r="D72" s="368"/>
      <c r="E72" s="228">
        <v>0</v>
      </c>
      <c r="F72" s="228">
        <v>0</v>
      </c>
      <c r="G72" s="228">
        <v>0</v>
      </c>
      <c r="H72" s="228">
        <v>0</v>
      </c>
    </row>
    <row r="73" spans="1:8" ht="15" customHeight="1" x14ac:dyDescent="0.25">
      <c r="A73" s="86">
        <v>1</v>
      </c>
      <c r="B73" s="367"/>
      <c r="C73" s="367"/>
      <c r="D73" s="367"/>
      <c r="E73" s="139"/>
      <c r="F73" s="139"/>
      <c r="G73" s="139"/>
      <c r="H73" s="139"/>
    </row>
    <row r="74" spans="1:8" ht="15" customHeight="1" x14ac:dyDescent="0.25">
      <c r="A74" s="86">
        <v>2</v>
      </c>
      <c r="B74" s="367"/>
      <c r="C74" s="367"/>
      <c r="D74" s="367"/>
      <c r="E74" s="139"/>
      <c r="F74" s="139"/>
      <c r="G74" s="127"/>
      <c r="H74" s="127"/>
    </row>
    <row r="75" spans="1:8" ht="15" customHeight="1" x14ac:dyDescent="0.25">
      <c r="A75" s="86">
        <v>3</v>
      </c>
      <c r="B75" s="367"/>
      <c r="C75" s="367"/>
      <c r="D75" s="367"/>
      <c r="E75" s="139"/>
      <c r="F75" s="139"/>
      <c r="G75" s="139"/>
      <c r="H75" s="139"/>
    </row>
    <row r="76" spans="1:8" ht="15" customHeight="1" x14ac:dyDescent="0.25">
      <c r="A76" s="86">
        <v>4</v>
      </c>
      <c r="B76" s="367"/>
      <c r="C76" s="367"/>
      <c r="D76" s="367"/>
      <c r="E76" s="139"/>
      <c r="F76" s="139"/>
      <c r="G76" s="139"/>
      <c r="H76" s="139"/>
    </row>
    <row r="77" spans="1:8" ht="15" customHeight="1" x14ac:dyDescent="0.25">
      <c r="A77" s="86">
        <v>5</v>
      </c>
      <c r="B77" s="367"/>
      <c r="C77" s="367"/>
      <c r="D77" s="367"/>
      <c r="E77" s="127"/>
      <c r="F77" s="127"/>
      <c r="G77" s="127"/>
      <c r="H77" s="127"/>
    </row>
    <row r="78" spans="1:8" ht="15" customHeight="1" x14ac:dyDescent="0.25">
      <c r="A78" s="86">
        <v>6</v>
      </c>
      <c r="B78" s="367"/>
      <c r="C78" s="367"/>
      <c r="D78" s="367"/>
      <c r="E78" s="127"/>
      <c r="F78" s="272"/>
      <c r="G78" s="272"/>
      <c r="H78" s="272"/>
    </row>
    <row r="79" spans="1:8" ht="15" customHeight="1" x14ac:dyDescent="0.25">
      <c r="A79" s="86">
        <v>7</v>
      </c>
      <c r="B79" s="367"/>
      <c r="C79" s="367"/>
      <c r="D79" s="367"/>
      <c r="E79" s="272"/>
      <c r="F79" s="127"/>
      <c r="G79" s="323"/>
      <c r="H79" s="323"/>
    </row>
    <row r="80" spans="1:8" ht="15" customHeight="1" x14ac:dyDescent="0.25">
      <c r="A80" s="86">
        <v>8</v>
      </c>
      <c r="B80" s="367"/>
      <c r="C80" s="367"/>
      <c r="D80" s="367"/>
      <c r="E80" s="127"/>
      <c r="F80" s="127"/>
      <c r="G80" s="127"/>
      <c r="H80" s="127"/>
    </row>
    <row r="81" spans="1:8" ht="15" customHeight="1" x14ac:dyDescent="0.25">
      <c r="A81" s="86">
        <v>9</v>
      </c>
      <c r="B81" s="367"/>
      <c r="C81" s="367"/>
      <c r="D81" s="367"/>
      <c r="E81" s="139"/>
      <c r="F81" s="139"/>
      <c r="G81" s="323"/>
      <c r="H81" s="323"/>
    </row>
    <row r="82" spans="1:8" ht="15" customHeight="1" x14ac:dyDescent="0.25">
      <c r="A82" s="149">
        <v>10</v>
      </c>
      <c r="B82" s="366"/>
      <c r="C82" s="366"/>
      <c r="D82" s="366"/>
      <c r="E82" s="147"/>
      <c r="F82" s="147"/>
      <c r="G82" s="147"/>
      <c r="H82" s="147"/>
    </row>
    <row r="83" spans="1:8" ht="15" customHeight="1" x14ac:dyDescent="0.3">
      <c r="A83" s="110"/>
      <c r="D83" s="265" t="s">
        <v>25</v>
      </c>
      <c r="E83" s="145">
        <f>SUM(E72:E82)</f>
        <v>0</v>
      </c>
      <c r="F83" s="145">
        <f t="shared" ref="F83:H83" si="3">SUM(F72:F82)</f>
        <v>0</v>
      </c>
      <c r="G83" s="145">
        <f t="shared" si="3"/>
        <v>0</v>
      </c>
      <c r="H83" s="145">
        <f t="shared" si="3"/>
        <v>0</v>
      </c>
    </row>
    <row r="84" spans="1:8" ht="15" customHeight="1" x14ac:dyDescent="0.3">
      <c r="A84" s="110"/>
      <c r="D84" s="265"/>
      <c r="E84" s="145"/>
      <c r="F84" s="145"/>
      <c r="G84" s="145"/>
      <c r="H84" s="145"/>
    </row>
    <row r="85" spans="1:8" ht="15" customHeight="1" x14ac:dyDescent="0.3">
      <c r="A85" s="266" t="s">
        <v>571</v>
      </c>
      <c r="B85" s="79"/>
      <c r="C85" s="80"/>
      <c r="D85" s="81"/>
      <c r="E85" s="80"/>
      <c r="F85" s="80"/>
      <c r="G85" s="80"/>
      <c r="H85" s="80"/>
    </row>
    <row r="86" spans="1:8" ht="15" customHeight="1" x14ac:dyDescent="0.25">
      <c r="A86" s="73" t="s">
        <v>506</v>
      </c>
      <c r="C86" s="73">
        <v>0</v>
      </c>
      <c r="D86" s="127" t="s">
        <v>213</v>
      </c>
      <c r="E86" s="127" t="s">
        <v>551</v>
      </c>
      <c r="F86" s="146">
        <f>C86*1.12</f>
        <v>0</v>
      </c>
      <c r="G86" s="73" t="s">
        <v>555</v>
      </c>
    </row>
    <row r="87" spans="1:8" ht="15" customHeight="1" x14ac:dyDescent="0.25">
      <c r="A87" s="141" t="s">
        <v>505</v>
      </c>
      <c r="B87" s="141"/>
      <c r="C87" s="141">
        <v>0</v>
      </c>
      <c r="D87" s="147" t="s">
        <v>223</v>
      </c>
      <c r="E87" s="147" t="s">
        <v>551</v>
      </c>
      <c r="F87" s="148">
        <f>C87*1.12</f>
        <v>0</v>
      </c>
      <c r="G87" s="141" t="s">
        <v>555</v>
      </c>
    </row>
    <row r="88" spans="1:8" ht="15" customHeight="1" x14ac:dyDescent="0.3">
      <c r="A88" s="73" t="s">
        <v>503</v>
      </c>
      <c r="E88" s="195" t="s">
        <v>25</v>
      </c>
      <c r="F88" s="263">
        <f>SUM(F86:F87)</f>
        <v>0</v>
      </c>
      <c r="G88" s="79" t="s">
        <v>555</v>
      </c>
    </row>
    <row r="89" spans="1:8" ht="15" customHeight="1" x14ac:dyDescent="0.25"/>
    <row r="90" spans="1:8" ht="15" customHeight="1" x14ac:dyDescent="0.25">
      <c r="A90" s="141" t="s">
        <v>507</v>
      </c>
      <c r="B90" s="141"/>
      <c r="C90" s="141">
        <v>0</v>
      </c>
      <c r="D90" s="147" t="s">
        <v>213</v>
      </c>
      <c r="E90" s="147" t="s">
        <v>551</v>
      </c>
      <c r="F90" s="148">
        <f>C90*1.12</f>
        <v>0</v>
      </c>
      <c r="G90" s="141" t="s">
        <v>555</v>
      </c>
    </row>
    <row r="91" spans="1:8" ht="15" customHeight="1" x14ac:dyDescent="0.3">
      <c r="A91" s="73" t="s">
        <v>503</v>
      </c>
      <c r="E91" s="195" t="s">
        <v>25</v>
      </c>
      <c r="F91" s="263">
        <f>SUM(F90)</f>
        <v>0</v>
      </c>
      <c r="G91" s="79" t="s">
        <v>555</v>
      </c>
    </row>
    <row r="92" spans="1:8" ht="15" customHeight="1" x14ac:dyDescent="0.25">
      <c r="B92" s="107"/>
    </row>
    <row r="93" spans="1:8" ht="15" customHeight="1" x14ac:dyDescent="0.25">
      <c r="B93" s="107"/>
      <c r="E93" s="149" t="s">
        <v>552</v>
      </c>
      <c r="F93" s="141">
        <v>38</v>
      </c>
      <c r="G93" s="141" t="s">
        <v>553</v>
      </c>
    </row>
    <row r="94" spans="1:8" ht="15" customHeight="1" x14ac:dyDescent="0.3">
      <c r="B94" s="107"/>
      <c r="E94" s="195" t="s">
        <v>25</v>
      </c>
      <c r="F94" s="263">
        <f>F91/F93</f>
        <v>0</v>
      </c>
      <c r="G94" s="79" t="s">
        <v>554</v>
      </c>
    </row>
    <row r="95" spans="1:8" ht="15" customHeight="1" x14ac:dyDescent="0.25">
      <c r="B95" s="107"/>
    </row>
    <row r="96" spans="1:8" ht="15" customHeight="1" x14ac:dyDescent="0.3">
      <c r="A96" s="142" t="s">
        <v>537</v>
      </c>
      <c r="B96" s="107"/>
      <c r="E96" s="195"/>
      <c r="F96" s="263"/>
      <c r="G96" s="79"/>
    </row>
    <row r="97" spans="1:7" ht="15" customHeight="1" x14ac:dyDescent="0.3">
      <c r="A97" s="91" t="s">
        <v>538</v>
      </c>
      <c r="B97" s="107"/>
      <c r="E97" s="195"/>
      <c r="F97" s="263"/>
      <c r="G97" s="79"/>
    </row>
    <row r="98" spans="1:7" ht="15" customHeight="1" x14ac:dyDescent="0.3">
      <c r="A98" s="91" t="s">
        <v>539</v>
      </c>
      <c r="B98" s="107"/>
      <c r="E98" s="195"/>
      <c r="F98" s="263"/>
      <c r="G98" s="79"/>
    </row>
    <row r="99" spans="1:7" ht="15" customHeight="1" x14ac:dyDescent="0.3">
      <c r="A99" s="91" t="s">
        <v>540</v>
      </c>
      <c r="B99" s="107"/>
      <c r="E99" s="195"/>
      <c r="F99" s="263"/>
      <c r="G99" s="79"/>
    </row>
    <row r="100" spans="1:7" ht="15" customHeight="1" x14ac:dyDescent="0.3">
      <c r="A100" s="91" t="s">
        <v>541</v>
      </c>
      <c r="B100" s="107"/>
      <c r="E100" s="195"/>
      <c r="F100" s="263"/>
      <c r="G100" s="79"/>
    </row>
    <row r="101" spans="1:7" ht="15" customHeight="1" x14ac:dyDescent="0.3">
      <c r="B101" s="107"/>
      <c r="E101" s="195"/>
      <c r="F101" s="263"/>
      <c r="G101" s="79"/>
    </row>
    <row r="102" spans="1:7" ht="15" customHeight="1" x14ac:dyDescent="0.3">
      <c r="A102" s="267" t="s">
        <v>18</v>
      </c>
    </row>
    <row r="103" spans="1:7" ht="15" customHeight="1" x14ac:dyDescent="0.25">
      <c r="A103" s="108" t="s">
        <v>506</v>
      </c>
      <c r="C103" s="73" t="s">
        <v>557</v>
      </c>
      <c r="E103" s="73">
        <v>0</v>
      </c>
      <c r="F103" s="84">
        <v>12</v>
      </c>
      <c r="G103" s="84">
        <f t="shared" ref="G103:G123" si="4">E103*F103</f>
        <v>0</v>
      </c>
    </row>
    <row r="104" spans="1:7" ht="15" customHeight="1" x14ac:dyDescent="0.25">
      <c r="A104" s="108" t="s">
        <v>505</v>
      </c>
      <c r="C104" s="73" t="s">
        <v>558</v>
      </c>
      <c r="E104" s="73">
        <v>0</v>
      </c>
      <c r="F104" s="84">
        <v>18</v>
      </c>
      <c r="G104" s="84">
        <f t="shared" si="4"/>
        <v>0</v>
      </c>
    </row>
    <row r="105" spans="1:7" ht="15" customHeight="1" x14ac:dyDescent="0.25">
      <c r="A105" s="108" t="s">
        <v>507</v>
      </c>
      <c r="C105" s="73" t="s">
        <v>556</v>
      </c>
      <c r="E105" s="73">
        <v>0</v>
      </c>
      <c r="F105" s="84">
        <v>500</v>
      </c>
      <c r="G105" s="84">
        <f t="shared" ref="G105" si="5">E105*F105</f>
        <v>0</v>
      </c>
    </row>
    <row r="106" spans="1:7" ht="15" customHeight="1" x14ac:dyDescent="0.25">
      <c r="A106" s="108" t="s">
        <v>561</v>
      </c>
      <c r="E106" s="73">
        <v>0</v>
      </c>
      <c r="F106" s="84">
        <v>14.45</v>
      </c>
      <c r="G106" s="84">
        <f t="shared" si="4"/>
        <v>0</v>
      </c>
    </row>
    <row r="107" spans="1:7" ht="15" customHeight="1" x14ac:dyDescent="0.25">
      <c r="A107" s="108" t="s">
        <v>560</v>
      </c>
      <c r="E107" s="73">
        <v>0</v>
      </c>
      <c r="F107" s="84">
        <v>13.8</v>
      </c>
      <c r="G107" s="84">
        <f t="shared" ref="G107" si="6">E107*F107</f>
        <v>0</v>
      </c>
    </row>
    <row r="108" spans="1:7" ht="15" customHeight="1" x14ac:dyDescent="0.25">
      <c r="A108" s="108" t="s">
        <v>559</v>
      </c>
      <c r="E108" s="73">
        <v>0</v>
      </c>
      <c r="F108" s="84">
        <v>13.8</v>
      </c>
      <c r="G108" s="84">
        <f t="shared" ref="G108" si="7">E108*F108</f>
        <v>0</v>
      </c>
    </row>
    <row r="109" spans="1:7" ht="15" customHeight="1" x14ac:dyDescent="0.25">
      <c r="A109" s="108" t="s">
        <v>562</v>
      </c>
      <c r="C109" s="73" t="s">
        <v>563</v>
      </c>
      <c r="E109" s="73">
        <v>0</v>
      </c>
      <c r="F109" s="84">
        <v>14.1</v>
      </c>
      <c r="G109" s="84">
        <f t="shared" ref="G109" si="8">E109*F109</f>
        <v>0</v>
      </c>
    </row>
    <row r="110" spans="1:7" ht="15" customHeight="1" x14ac:dyDescent="0.25">
      <c r="A110" s="108" t="s">
        <v>565</v>
      </c>
      <c r="C110" s="73" t="s">
        <v>566</v>
      </c>
      <c r="E110" s="73">
        <v>0</v>
      </c>
      <c r="F110" s="84">
        <v>35</v>
      </c>
      <c r="G110" s="84">
        <f t="shared" ref="G110" si="9">E110*F110</f>
        <v>0</v>
      </c>
    </row>
    <row r="111" spans="1:7" ht="15" customHeight="1" x14ac:dyDescent="0.25">
      <c r="A111" s="108" t="s">
        <v>567</v>
      </c>
      <c r="C111" s="73" t="s">
        <v>568</v>
      </c>
      <c r="E111" s="73">
        <v>0</v>
      </c>
      <c r="F111" s="84">
        <v>17</v>
      </c>
      <c r="G111" s="84">
        <f t="shared" ref="G111" si="10">E111*F111</f>
        <v>0</v>
      </c>
    </row>
    <row r="112" spans="1:7" ht="15" customHeight="1" x14ac:dyDescent="0.25">
      <c r="A112" s="108" t="s">
        <v>569</v>
      </c>
      <c r="C112" s="73" t="s">
        <v>570</v>
      </c>
      <c r="E112" s="73">
        <v>0</v>
      </c>
      <c r="F112" s="84">
        <v>10</v>
      </c>
      <c r="G112" s="84">
        <f t="shared" ref="G112" si="11">E112*F112</f>
        <v>0</v>
      </c>
    </row>
    <row r="113" spans="1:7" ht="15" customHeight="1" x14ac:dyDescent="0.25">
      <c r="A113" s="108" t="s">
        <v>236</v>
      </c>
      <c r="C113" s="73" t="s">
        <v>237</v>
      </c>
      <c r="E113" s="73">
        <v>0</v>
      </c>
      <c r="F113" s="84">
        <v>11</v>
      </c>
      <c r="G113" s="84">
        <f t="shared" si="4"/>
        <v>0</v>
      </c>
    </row>
    <row r="114" spans="1:7" ht="15" customHeight="1" x14ac:dyDescent="0.25">
      <c r="A114" s="108" t="s">
        <v>238</v>
      </c>
      <c r="C114" s="73" t="s">
        <v>239</v>
      </c>
      <c r="E114" s="73">
        <v>0</v>
      </c>
      <c r="F114" s="84">
        <v>14</v>
      </c>
      <c r="G114" s="84">
        <f t="shared" si="4"/>
        <v>0</v>
      </c>
    </row>
    <row r="115" spans="1:7" ht="15" customHeight="1" x14ac:dyDescent="0.25">
      <c r="A115" s="108" t="s">
        <v>240</v>
      </c>
      <c r="C115" s="73" t="s">
        <v>241</v>
      </c>
      <c r="E115" s="73">
        <v>0</v>
      </c>
      <c r="F115" s="84">
        <v>15</v>
      </c>
      <c r="G115" s="84">
        <f t="shared" si="4"/>
        <v>0</v>
      </c>
    </row>
    <row r="116" spans="1:7" ht="15" customHeight="1" x14ac:dyDescent="0.25">
      <c r="A116" s="108" t="s">
        <v>243</v>
      </c>
      <c r="C116" s="73" t="s">
        <v>545</v>
      </c>
      <c r="E116" s="73">
        <v>0</v>
      </c>
      <c r="F116" s="84">
        <v>0.65</v>
      </c>
      <c r="G116" s="84">
        <f t="shared" si="4"/>
        <v>0</v>
      </c>
    </row>
    <row r="117" spans="1:7" ht="15" customHeight="1" x14ac:dyDescent="0.25">
      <c r="A117" s="108" t="s">
        <v>244</v>
      </c>
      <c r="C117" s="73" t="s">
        <v>547</v>
      </c>
      <c r="E117" s="73">
        <v>0</v>
      </c>
      <c r="F117" s="84">
        <v>90</v>
      </c>
      <c r="G117" s="84">
        <f t="shared" si="4"/>
        <v>0</v>
      </c>
    </row>
    <row r="118" spans="1:7" ht="15" customHeight="1" x14ac:dyDescent="0.25">
      <c r="A118" s="108" t="s">
        <v>245</v>
      </c>
      <c r="C118" s="73" t="s">
        <v>246</v>
      </c>
      <c r="E118" s="73">
        <v>0</v>
      </c>
      <c r="F118" s="84">
        <v>25</v>
      </c>
      <c r="G118" s="84">
        <f t="shared" si="4"/>
        <v>0</v>
      </c>
    </row>
    <row r="119" spans="1:7" ht="15" customHeight="1" x14ac:dyDescent="0.25">
      <c r="A119" s="108" t="s">
        <v>247</v>
      </c>
      <c r="C119" s="73" t="s">
        <v>546</v>
      </c>
      <c r="E119" s="73">
        <v>0</v>
      </c>
      <c r="F119" s="84">
        <v>0.35</v>
      </c>
      <c r="G119" s="84">
        <f t="shared" si="4"/>
        <v>0</v>
      </c>
    </row>
    <row r="120" spans="1:7" ht="15" customHeight="1" x14ac:dyDescent="0.25">
      <c r="A120" s="108" t="s">
        <v>248</v>
      </c>
      <c r="E120" s="73">
        <v>0</v>
      </c>
      <c r="F120" s="84">
        <v>2.4</v>
      </c>
      <c r="G120" s="84">
        <f t="shared" si="4"/>
        <v>0</v>
      </c>
    </row>
    <row r="121" spans="1:7" ht="15" customHeight="1" x14ac:dyDescent="0.25">
      <c r="A121" s="108" t="s">
        <v>249</v>
      </c>
      <c r="E121" s="73">
        <v>0</v>
      </c>
      <c r="F121" s="84">
        <v>200</v>
      </c>
      <c r="G121" s="84">
        <f t="shared" si="4"/>
        <v>0</v>
      </c>
    </row>
    <row r="122" spans="1:7" ht="15" customHeight="1" x14ac:dyDescent="0.25">
      <c r="A122" s="108" t="s">
        <v>242</v>
      </c>
      <c r="C122" s="73" t="s">
        <v>564</v>
      </c>
      <c r="E122" s="73">
        <v>0</v>
      </c>
      <c r="F122" s="84">
        <v>28</v>
      </c>
      <c r="G122" s="84">
        <f>E122*F122</f>
        <v>0</v>
      </c>
    </row>
    <row r="123" spans="1:7" ht="15" customHeight="1" x14ac:dyDescent="0.25">
      <c r="A123" s="196" t="s">
        <v>250</v>
      </c>
      <c r="B123" s="141"/>
      <c r="C123" s="141"/>
      <c r="D123" s="141"/>
      <c r="E123" s="141">
        <v>0</v>
      </c>
      <c r="F123" s="152">
        <v>75</v>
      </c>
      <c r="G123" s="152">
        <f t="shared" si="4"/>
        <v>0</v>
      </c>
    </row>
    <row r="124" spans="1:7" ht="15" customHeight="1" x14ac:dyDescent="0.25">
      <c r="B124" s="86"/>
      <c r="F124" s="86" t="s">
        <v>183</v>
      </c>
      <c r="G124" s="89">
        <f>SUM(G103:G123)</f>
        <v>0</v>
      </c>
    </row>
    <row r="125" spans="1:7" ht="15" customHeight="1" x14ac:dyDescent="0.25">
      <c r="B125" s="86"/>
      <c r="F125" s="154" t="s">
        <v>251</v>
      </c>
      <c r="G125" s="155">
        <f>G124*0.07</f>
        <v>0</v>
      </c>
    </row>
    <row r="126" spans="1:7" ht="15" customHeight="1" x14ac:dyDescent="0.3">
      <c r="B126" s="86"/>
      <c r="F126" s="195" t="s">
        <v>25</v>
      </c>
      <c r="G126" s="100">
        <f>SUM(G124:G125)</f>
        <v>0</v>
      </c>
    </row>
  </sheetData>
  <mergeCells count="33"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</mergeCells>
  <pageMargins left="0.25" right="0.25" top="0.75" bottom="0.75" header="0.3" footer="0.3"/>
  <pageSetup scale="80" fitToHeight="0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7" t="s">
        <v>477</v>
      </c>
      <c r="B1" s="236" t="s">
        <v>61</v>
      </c>
      <c r="C1" s="134"/>
      <c r="D1" s="117"/>
      <c r="E1" s="117"/>
      <c r="F1" s="117"/>
      <c r="G1" s="117"/>
      <c r="H1" s="117"/>
    </row>
    <row r="3" spans="1:8" ht="13" x14ac:dyDescent="0.3">
      <c r="A3" s="119">
        <v>5.12</v>
      </c>
      <c r="B3" s="113" t="s">
        <v>253</v>
      </c>
      <c r="C3" s="114"/>
      <c r="D3" s="156"/>
      <c r="E3" s="156"/>
      <c r="F3" s="156"/>
      <c r="G3" s="269"/>
      <c r="H3" s="156"/>
    </row>
    <row r="4" spans="1:8" x14ac:dyDescent="0.25">
      <c r="A4" s="110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A18" s="110"/>
    </row>
    <row r="19" spans="1:8" ht="13" x14ac:dyDescent="0.3">
      <c r="A19" s="119">
        <v>5.5279999999999996</v>
      </c>
      <c r="B19" s="113" t="s">
        <v>434</v>
      </c>
      <c r="C19" s="114"/>
      <c r="D19" s="156"/>
      <c r="E19" s="156"/>
      <c r="F19" s="156"/>
      <c r="G19" s="269"/>
      <c r="H19" s="156"/>
    </row>
    <row r="20" spans="1:8" x14ac:dyDescent="0.25">
      <c r="A20" s="110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5"/>
      <c r="E34" s="145"/>
      <c r="F34" s="145"/>
      <c r="G34" s="145"/>
      <c r="H34" s="145"/>
    </row>
    <row r="35" spans="1:8" ht="13" x14ac:dyDescent="0.3">
      <c r="A35" s="119">
        <v>5.53</v>
      </c>
      <c r="B35" s="113" t="s">
        <v>254</v>
      </c>
      <c r="C35" s="114"/>
      <c r="D35" s="156"/>
      <c r="E35" s="156"/>
      <c r="F35" s="156"/>
      <c r="G35" s="269"/>
      <c r="H35" s="156"/>
    </row>
    <row r="36" spans="1:8" x14ac:dyDescent="0.25">
      <c r="A36" s="110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10"/>
      <c r="F50" s="127"/>
      <c r="G50" s="127"/>
      <c r="H50" s="127"/>
    </row>
    <row r="51" spans="1:8" ht="13" x14ac:dyDescent="0.3">
      <c r="A51" s="119">
        <v>5.7</v>
      </c>
      <c r="B51" s="113" t="s">
        <v>67</v>
      </c>
      <c r="C51" s="114"/>
      <c r="D51" s="156"/>
      <c r="E51" s="156"/>
      <c r="F51" s="156"/>
      <c r="G51" s="269"/>
      <c r="H51" s="156"/>
    </row>
    <row r="53" spans="1:8" x14ac:dyDescent="0.25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5">
      <c r="A54" s="86" t="s">
        <v>452</v>
      </c>
      <c r="B54" s="368"/>
      <c r="C54" s="368"/>
      <c r="D54" s="368"/>
      <c r="E54" s="228">
        <v>0</v>
      </c>
      <c r="F54" s="228">
        <v>0</v>
      </c>
      <c r="G54" s="228">
        <v>0</v>
      </c>
      <c r="H54" s="228">
        <v>0</v>
      </c>
    </row>
    <row r="55" spans="1:8" x14ac:dyDescent="0.25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5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5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5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5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5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5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5">
      <c r="A64" s="149">
        <v>10</v>
      </c>
      <c r="B64" s="366"/>
      <c r="C64" s="366"/>
      <c r="D64" s="366"/>
      <c r="E64" s="147"/>
      <c r="F64" s="147"/>
      <c r="G64" s="147"/>
      <c r="H64" s="147"/>
    </row>
    <row r="65" spans="1:8" ht="13" x14ac:dyDescent="0.3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3"/>
  <sheetViews>
    <sheetView zoomScaleNormal="100" workbookViewId="0">
      <selection activeCell="K38" sqref="K38"/>
    </sheetView>
  </sheetViews>
  <sheetFormatPr defaultColWidth="9.1796875" defaultRowHeight="12.5" x14ac:dyDescent="0.25"/>
  <cols>
    <col min="1" max="4" width="15.7265625" style="73" customWidth="1"/>
    <col min="5" max="5" width="15.7265625" style="127" customWidth="1"/>
    <col min="6" max="6" width="15.7265625" style="158" customWidth="1"/>
    <col min="7" max="8" width="15.7265625" style="73" customWidth="1"/>
    <col min="9" max="16384" width="9.1796875" style="73"/>
  </cols>
  <sheetData>
    <row r="1" spans="1:8" s="138" customFormat="1" ht="18" x14ac:dyDescent="0.4">
      <c r="A1" s="237" t="s">
        <v>478</v>
      </c>
      <c r="B1" s="236" t="s">
        <v>68</v>
      </c>
      <c r="C1" s="134"/>
      <c r="D1" s="117"/>
      <c r="E1" s="117"/>
      <c r="F1" s="117"/>
      <c r="G1" s="117"/>
      <c r="H1" s="117"/>
    </row>
    <row r="3" spans="1:8" ht="13" x14ac:dyDescent="0.3">
      <c r="A3" s="119">
        <v>6.11</v>
      </c>
      <c r="B3" s="113" t="s">
        <v>70</v>
      </c>
      <c r="C3" s="113"/>
      <c r="D3" s="135"/>
      <c r="E3" s="156"/>
      <c r="F3" s="156"/>
      <c r="G3" s="269"/>
      <c r="H3" s="156"/>
    </row>
    <row r="4" spans="1:8" x14ac:dyDescent="0.25">
      <c r="A4" s="110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78"/>
      <c r="B18" s="79"/>
      <c r="C18" s="79"/>
      <c r="D18" s="158"/>
      <c r="E18" s="140"/>
      <c r="F18" s="127"/>
      <c r="G18" s="127"/>
      <c r="H18" s="127"/>
    </row>
    <row r="19" spans="1:8" ht="13" x14ac:dyDescent="0.3">
      <c r="A19" s="119">
        <v>6.15</v>
      </c>
      <c r="B19" s="113" t="s">
        <v>256</v>
      </c>
      <c r="C19" s="113"/>
      <c r="D19" s="135"/>
      <c r="E19" s="156"/>
      <c r="F19" s="156"/>
      <c r="G19" s="269"/>
      <c r="H19" s="156"/>
    </row>
    <row r="20" spans="1:8" x14ac:dyDescent="0.25">
      <c r="A20" s="109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A34" s="109"/>
      <c r="E34" s="73"/>
      <c r="F34" s="127"/>
      <c r="G34" s="127"/>
      <c r="H34" s="127"/>
    </row>
    <row r="35" spans="1:8" ht="13" x14ac:dyDescent="0.3">
      <c r="A35" s="119">
        <v>6.38</v>
      </c>
      <c r="B35" s="113" t="s">
        <v>257</v>
      </c>
      <c r="C35" s="113"/>
      <c r="D35" s="113"/>
      <c r="E35" s="116"/>
      <c r="F35" s="116"/>
      <c r="G35" s="117"/>
      <c r="H35" s="116"/>
    </row>
    <row r="36" spans="1:8" x14ac:dyDescent="0.25">
      <c r="A36" s="109"/>
    </row>
    <row r="37" spans="1:8" x14ac:dyDescent="0.25">
      <c r="A37" s="270"/>
      <c r="B37" s="141"/>
      <c r="C37" s="141"/>
      <c r="D37" s="141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ht="13" x14ac:dyDescent="0.3">
      <c r="A38" s="79" t="s">
        <v>261</v>
      </c>
      <c r="F38" s="127"/>
      <c r="G38" s="127"/>
      <c r="H38" s="127"/>
    </row>
    <row r="39" spans="1:8" x14ac:dyDescent="0.25">
      <c r="B39" s="86" t="s">
        <v>262</v>
      </c>
      <c r="C39" s="127" t="s">
        <v>263</v>
      </c>
      <c r="D39" s="127" t="s">
        <v>264</v>
      </c>
      <c r="F39" s="127"/>
      <c r="G39" s="127"/>
      <c r="H39" s="127"/>
    </row>
    <row r="40" spans="1:8" x14ac:dyDescent="0.25">
      <c r="B40" s="86" t="s">
        <v>262</v>
      </c>
      <c r="C40" s="127" t="s">
        <v>263</v>
      </c>
      <c r="D40" s="127" t="s">
        <v>264</v>
      </c>
      <c r="F40" s="127"/>
      <c r="G40" s="127"/>
      <c r="H40" s="127"/>
    </row>
    <row r="41" spans="1:8" x14ac:dyDescent="0.25">
      <c r="B41" s="86" t="s">
        <v>262</v>
      </c>
      <c r="C41" s="127" t="s">
        <v>263</v>
      </c>
      <c r="D41" s="127" t="s">
        <v>264</v>
      </c>
      <c r="F41" s="127"/>
      <c r="G41" s="127"/>
      <c r="H41" s="127"/>
    </row>
    <row r="42" spans="1:8" x14ac:dyDescent="0.25">
      <c r="B42" s="86" t="s">
        <v>262</v>
      </c>
      <c r="C42" s="127" t="s">
        <v>263</v>
      </c>
      <c r="D42" s="127" t="s">
        <v>264</v>
      </c>
      <c r="F42" s="127"/>
      <c r="G42" s="127"/>
      <c r="H42" s="127"/>
    </row>
    <row r="43" spans="1:8" x14ac:dyDescent="0.25">
      <c r="B43" s="86" t="s">
        <v>262</v>
      </c>
      <c r="C43" s="127" t="s">
        <v>263</v>
      </c>
      <c r="D43" s="127" t="s">
        <v>264</v>
      </c>
      <c r="F43" s="127"/>
      <c r="G43" s="127"/>
      <c r="H43" s="127"/>
    </row>
    <row r="44" spans="1:8" x14ac:dyDescent="0.25">
      <c r="B44" s="86" t="s">
        <v>262</v>
      </c>
      <c r="C44" s="127" t="s">
        <v>263</v>
      </c>
      <c r="D44" s="127" t="s">
        <v>264</v>
      </c>
      <c r="F44" s="127"/>
      <c r="G44" s="127"/>
      <c r="H44" s="127"/>
    </row>
    <row r="45" spans="1:8" x14ac:dyDescent="0.25">
      <c r="B45" s="86" t="s">
        <v>262</v>
      </c>
      <c r="C45" s="127" t="s">
        <v>263</v>
      </c>
      <c r="D45" s="127" t="s">
        <v>264</v>
      </c>
      <c r="F45" s="127"/>
      <c r="G45" s="127"/>
      <c r="H45" s="127"/>
    </row>
    <row r="46" spans="1:8" x14ac:dyDescent="0.25">
      <c r="B46" s="86" t="s">
        <v>262</v>
      </c>
      <c r="C46" s="127" t="s">
        <v>263</v>
      </c>
      <c r="D46" s="127" t="s">
        <v>264</v>
      </c>
      <c r="F46" s="127"/>
      <c r="G46" s="127"/>
      <c r="H46" s="127"/>
    </row>
    <row r="47" spans="1:8" x14ac:dyDescent="0.25">
      <c r="B47" s="86" t="s">
        <v>262</v>
      </c>
      <c r="C47" s="127" t="s">
        <v>263</v>
      </c>
      <c r="D47" s="127" t="s">
        <v>264</v>
      </c>
      <c r="F47" s="127"/>
      <c r="G47" s="127"/>
      <c r="H47" s="127"/>
    </row>
    <row r="48" spans="1:8" x14ac:dyDescent="0.25">
      <c r="F48" s="127"/>
      <c r="G48" s="127"/>
      <c r="H48" s="127"/>
    </row>
    <row r="49" spans="1:8" ht="13" x14ac:dyDescent="0.3">
      <c r="A49" s="79" t="s">
        <v>265</v>
      </c>
      <c r="F49" s="127"/>
      <c r="G49" s="127"/>
      <c r="H49" s="127"/>
    </row>
    <row r="50" spans="1:8" x14ac:dyDescent="0.25">
      <c r="B50" s="86" t="s">
        <v>262</v>
      </c>
      <c r="C50" s="127" t="s">
        <v>263</v>
      </c>
      <c r="D50" s="127" t="s">
        <v>264</v>
      </c>
      <c r="F50" s="127"/>
      <c r="G50" s="127"/>
      <c r="H50" s="127"/>
    </row>
    <row r="51" spans="1:8" x14ac:dyDescent="0.25">
      <c r="B51" s="86" t="s">
        <v>262</v>
      </c>
      <c r="C51" s="127" t="s">
        <v>263</v>
      </c>
      <c r="D51" s="127" t="s">
        <v>264</v>
      </c>
      <c r="F51" s="127"/>
      <c r="G51" s="127"/>
      <c r="H51" s="127"/>
    </row>
    <row r="52" spans="1:8" x14ac:dyDescent="0.25">
      <c r="B52" s="86" t="s">
        <v>262</v>
      </c>
      <c r="C52" s="127" t="s">
        <v>263</v>
      </c>
      <c r="D52" s="127" t="s">
        <v>264</v>
      </c>
      <c r="F52" s="127"/>
      <c r="G52" s="127"/>
      <c r="H52" s="127"/>
    </row>
    <row r="53" spans="1:8" x14ac:dyDescent="0.25">
      <c r="B53" s="86"/>
      <c r="C53" s="127"/>
      <c r="F53" s="127"/>
      <c r="G53" s="127"/>
      <c r="H53" s="127"/>
    </row>
    <row r="54" spans="1:8" ht="13" x14ac:dyDescent="0.3">
      <c r="A54" s="79" t="s">
        <v>266</v>
      </c>
      <c r="C54" s="127"/>
      <c r="F54" s="127"/>
      <c r="G54" s="127"/>
      <c r="H54" s="127"/>
    </row>
    <row r="55" spans="1:8" x14ac:dyDescent="0.25">
      <c r="B55" s="86" t="s">
        <v>262</v>
      </c>
      <c r="C55" s="127" t="s">
        <v>263</v>
      </c>
      <c r="D55" s="127" t="s">
        <v>264</v>
      </c>
      <c r="F55" s="127"/>
      <c r="G55" s="127"/>
      <c r="H55" s="127"/>
    </row>
    <row r="56" spans="1:8" x14ac:dyDescent="0.25">
      <c r="B56" s="86" t="s">
        <v>262</v>
      </c>
      <c r="C56" s="127" t="s">
        <v>263</v>
      </c>
      <c r="D56" s="127" t="s">
        <v>264</v>
      </c>
      <c r="F56" s="127"/>
      <c r="G56" s="127"/>
      <c r="H56" s="127"/>
    </row>
    <row r="57" spans="1:8" x14ac:dyDescent="0.25">
      <c r="B57" s="86" t="s">
        <v>262</v>
      </c>
      <c r="C57" s="127" t="s">
        <v>263</v>
      </c>
      <c r="D57" s="127" t="s">
        <v>264</v>
      </c>
      <c r="F57" s="127"/>
      <c r="G57" s="127"/>
      <c r="H57" s="127"/>
    </row>
    <row r="58" spans="1:8" x14ac:dyDescent="0.25">
      <c r="A58" s="86">
        <v>1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2</v>
      </c>
      <c r="B59" s="367"/>
      <c r="C59" s="367"/>
      <c r="D59" s="367"/>
      <c r="E59" s="139"/>
      <c r="F59" s="139"/>
      <c r="G59" s="127"/>
      <c r="H59" s="127"/>
    </row>
    <row r="60" spans="1:8" x14ac:dyDescent="0.25">
      <c r="A60" s="86">
        <v>3</v>
      </c>
      <c r="B60" s="367"/>
      <c r="C60" s="367"/>
      <c r="D60" s="367"/>
      <c r="E60" s="139"/>
      <c r="F60" s="139"/>
      <c r="G60" s="139"/>
      <c r="H60" s="139"/>
    </row>
    <row r="61" spans="1:8" x14ac:dyDescent="0.25">
      <c r="A61" s="86">
        <v>4</v>
      </c>
      <c r="B61" s="367"/>
      <c r="C61" s="367"/>
      <c r="D61" s="367"/>
      <c r="E61" s="139"/>
      <c r="F61" s="139"/>
      <c r="G61" s="139"/>
      <c r="H61" s="139"/>
    </row>
    <row r="62" spans="1:8" x14ac:dyDescent="0.25">
      <c r="A62" s="86">
        <v>5</v>
      </c>
      <c r="B62" s="367"/>
      <c r="C62" s="367"/>
      <c r="D62" s="367"/>
      <c r="F62" s="127"/>
      <c r="G62" s="127"/>
      <c r="H62" s="127"/>
    </row>
    <row r="63" spans="1:8" x14ac:dyDescent="0.25">
      <c r="A63" s="86">
        <v>6</v>
      </c>
      <c r="B63" s="367"/>
      <c r="C63" s="367"/>
      <c r="D63" s="367"/>
      <c r="E63" s="272"/>
      <c r="F63" s="272"/>
      <c r="G63" s="272"/>
      <c r="H63" s="272"/>
    </row>
    <row r="64" spans="1:8" x14ac:dyDescent="0.25">
      <c r="A64" s="86">
        <v>7</v>
      </c>
      <c r="B64" s="367"/>
      <c r="C64" s="367"/>
      <c r="D64" s="367"/>
      <c r="E64" s="139"/>
      <c r="F64" s="127"/>
      <c r="G64" s="323"/>
      <c r="H64" s="323"/>
    </row>
    <row r="65" spans="1:8" x14ac:dyDescent="0.25">
      <c r="A65" s="86">
        <v>8</v>
      </c>
      <c r="B65" s="367"/>
      <c r="C65" s="367"/>
      <c r="D65" s="367"/>
      <c r="F65" s="127"/>
      <c r="G65" s="127"/>
      <c r="H65" s="127"/>
    </row>
    <row r="66" spans="1:8" x14ac:dyDescent="0.25">
      <c r="A66" s="86">
        <v>9</v>
      </c>
      <c r="B66" s="367"/>
      <c r="C66" s="367"/>
      <c r="D66" s="367"/>
      <c r="E66" s="139"/>
      <c r="F66" s="139"/>
      <c r="G66" s="323"/>
      <c r="H66" s="323"/>
    </row>
    <row r="67" spans="1:8" x14ac:dyDescent="0.25">
      <c r="A67" s="149">
        <v>10</v>
      </c>
      <c r="B67" s="366"/>
      <c r="C67" s="366"/>
      <c r="D67" s="366"/>
      <c r="E67" s="147"/>
      <c r="F67" s="147"/>
      <c r="G67" s="147"/>
      <c r="H67" s="147"/>
    </row>
    <row r="68" spans="1:8" ht="13" x14ac:dyDescent="0.3">
      <c r="A68" s="110"/>
      <c r="D68" s="265" t="s">
        <v>25</v>
      </c>
      <c r="E68" s="145">
        <f>SUM(E57:E67)</f>
        <v>0</v>
      </c>
      <c r="F68" s="145">
        <f t="shared" ref="F68:H68" si="2">SUM(F57:F67)</f>
        <v>0</v>
      </c>
      <c r="G68" s="145">
        <f t="shared" si="2"/>
        <v>0</v>
      </c>
      <c r="H68" s="145">
        <f t="shared" si="2"/>
        <v>0</v>
      </c>
    </row>
    <row r="69" spans="1:8" x14ac:dyDescent="0.25">
      <c r="A69" s="109"/>
    </row>
    <row r="70" spans="1:8" ht="13" x14ac:dyDescent="0.3">
      <c r="A70" s="119">
        <v>6.4420000000000002</v>
      </c>
      <c r="B70" s="113" t="s">
        <v>259</v>
      </c>
      <c r="C70" s="113"/>
      <c r="D70" s="113"/>
      <c r="E70" s="156"/>
      <c r="F70" s="156"/>
      <c r="G70" s="269"/>
      <c r="H70" s="156"/>
    </row>
    <row r="71" spans="1:8" x14ac:dyDescent="0.25">
      <c r="A71" s="127"/>
    </row>
    <row r="72" spans="1:8" x14ac:dyDescent="0.25">
      <c r="A72" s="271"/>
      <c r="B72" s="141"/>
      <c r="C72" s="141"/>
      <c r="D72" s="264"/>
      <c r="E72" s="147" t="s">
        <v>451</v>
      </c>
      <c r="F72" s="147" t="s">
        <v>451</v>
      </c>
      <c r="G72" s="147" t="s">
        <v>451</v>
      </c>
      <c r="H72" s="147" t="s">
        <v>451</v>
      </c>
    </row>
    <row r="73" spans="1:8" x14ac:dyDescent="0.25">
      <c r="A73" s="86" t="s">
        <v>452</v>
      </c>
      <c r="B73" s="368"/>
      <c r="C73" s="368"/>
      <c r="D73" s="368"/>
      <c r="E73" s="228">
        <v>0</v>
      </c>
      <c r="F73" s="228">
        <v>0</v>
      </c>
      <c r="G73" s="228">
        <v>0</v>
      </c>
      <c r="H73" s="228">
        <v>0</v>
      </c>
    </row>
    <row r="74" spans="1:8" x14ac:dyDescent="0.25">
      <c r="A74" s="86">
        <v>1</v>
      </c>
      <c r="B74" s="367"/>
      <c r="C74" s="367"/>
      <c r="D74" s="367"/>
      <c r="E74" s="139"/>
      <c r="F74" s="139"/>
      <c r="G74" s="139"/>
      <c r="H74" s="139"/>
    </row>
    <row r="75" spans="1:8" x14ac:dyDescent="0.25">
      <c r="A75" s="86">
        <v>2</v>
      </c>
      <c r="B75" s="367"/>
      <c r="C75" s="367"/>
      <c r="D75" s="367"/>
      <c r="E75" s="139"/>
      <c r="F75" s="139"/>
      <c r="G75" s="127"/>
      <c r="H75" s="127"/>
    </row>
    <row r="76" spans="1:8" x14ac:dyDescent="0.25">
      <c r="A76" s="86">
        <v>3</v>
      </c>
      <c r="B76" s="367"/>
      <c r="C76" s="367"/>
      <c r="D76" s="367"/>
      <c r="E76" s="139"/>
      <c r="F76" s="139"/>
      <c r="G76" s="139"/>
      <c r="H76" s="139"/>
    </row>
    <row r="77" spans="1:8" x14ac:dyDescent="0.25">
      <c r="A77" s="86">
        <v>4</v>
      </c>
      <c r="B77" s="367"/>
      <c r="C77" s="367"/>
      <c r="D77" s="367"/>
      <c r="E77" s="139"/>
      <c r="F77" s="139"/>
      <c r="G77" s="139"/>
      <c r="H77" s="139"/>
    </row>
    <row r="78" spans="1:8" x14ac:dyDescent="0.25">
      <c r="A78" s="86">
        <v>5</v>
      </c>
      <c r="B78" s="367"/>
      <c r="C78" s="367"/>
      <c r="D78" s="367"/>
      <c r="F78" s="127"/>
      <c r="G78" s="127"/>
      <c r="H78" s="127"/>
    </row>
    <row r="79" spans="1:8" x14ac:dyDescent="0.25">
      <c r="A79" s="86">
        <v>6</v>
      </c>
      <c r="B79" s="367"/>
      <c r="C79" s="367"/>
      <c r="D79" s="367"/>
      <c r="F79" s="272"/>
      <c r="G79" s="272"/>
      <c r="H79" s="272"/>
    </row>
    <row r="80" spans="1:8" x14ac:dyDescent="0.25">
      <c r="A80" s="86">
        <v>7</v>
      </c>
      <c r="B80" s="367"/>
      <c r="C80" s="367"/>
      <c r="D80" s="367"/>
      <c r="E80" s="272"/>
      <c r="F80" s="127"/>
      <c r="G80" s="323"/>
      <c r="H80" s="323"/>
    </row>
    <row r="81" spans="1:8" x14ac:dyDescent="0.25">
      <c r="A81" s="86">
        <v>8</v>
      </c>
      <c r="B81" s="367"/>
      <c r="C81" s="367"/>
      <c r="D81" s="367"/>
      <c r="F81" s="127"/>
      <c r="G81" s="127"/>
      <c r="H81" s="127"/>
    </row>
    <row r="82" spans="1:8" x14ac:dyDescent="0.25">
      <c r="A82" s="86">
        <v>9</v>
      </c>
      <c r="B82" s="367"/>
      <c r="C82" s="367"/>
      <c r="D82" s="367"/>
      <c r="E82" s="139"/>
      <c r="F82" s="139"/>
      <c r="G82" s="323"/>
      <c r="H82" s="323"/>
    </row>
    <row r="83" spans="1:8" x14ac:dyDescent="0.25">
      <c r="A83" s="149">
        <v>10</v>
      </c>
      <c r="B83" s="366"/>
      <c r="C83" s="366"/>
      <c r="D83" s="366"/>
      <c r="E83" s="147"/>
      <c r="F83" s="147"/>
      <c r="G83" s="147"/>
      <c r="H83" s="147"/>
    </row>
    <row r="84" spans="1:8" ht="13" x14ac:dyDescent="0.3">
      <c r="A84" s="110"/>
      <c r="D84" s="265" t="s">
        <v>25</v>
      </c>
      <c r="E84" s="145">
        <f>SUM(E73:E83)</f>
        <v>0</v>
      </c>
      <c r="F84" s="145">
        <f t="shared" ref="F84:H84" si="3">SUM(F73:F83)</f>
        <v>0</v>
      </c>
      <c r="G84" s="145">
        <f t="shared" si="3"/>
        <v>0</v>
      </c>
      <c r="H84" s="145">
        <f t="shared" si="3"/>
        <v>0</v>
      </c>
    </row>
    <row r="85" spans="1:8" x14ac:dyDescent="0.25">
      <c r="A85" s="127"/>
      <c r="F85" s="127"/>
      <c r="G85" s="127"/>
      <c r="H85" s="127"/>
    </row>
    <row r="86" spans="1:8" ht="13" x14ac:dyDescent="0.3">
      <c r="A86" s="119">
        <v>6.46</v>
      </c>
      <c r="B86" s="113" t="s">
        <v>260</v>
      </c>
      <c r="C86" s="113"/>
      <c r="D86" s="113"/>
      <c r="E86" s="116"/>
      <c r="F86" s="116"/>
      <c r="G86" s="117"/>
      <c r="H86" s="116"/>
    </row>
    <row r="88" spans="1:8" x14ac:dyDescent="0.25">
      <c r="A88" s="271"/>
      <c r="B88" s="141"/>
      <c r="C88" s="141"/>
      <c r="D88" s="264"/>
      <c r="E88" s="147" t="s">
        <v>451</v>
      </c>
      <c r="F88" s="147" t="s">
        <v>451</v>
      </c>
      <c r="G88" s="147" t="s">
        <v>451</v>
      </c>
      <c r="H88" s="147" t="s">
        <v>451</v>
      </c>
    </row>
    <row r="89" spans="1:8" x14ac:dyDescent="0.25">
      <c r="A89" s="86" t="s">
        <v>452</v>
      </c>
      <c r="B89" s="368"/>
      <c r="C89" s="368"/>
      <c r="D89" s="368"/>
      <c r="E89" s="228">
        <v>0</v>
      </c>
      <c r="F89" s="228">
        <v>0</v>
      </c>
      <c r="G89" s="228">
        <v>0</v>
      </c>
      <c r="H89" s="228">
        <v>0</v>
      </c>
    </row>
    <row r="90" spans="1:8" x14ac:dyDescent="0.25">
      <c r="A90" s="86">
        <v>1</v>
      </c>
      <c r="B90" s="367"/>
      <c r="C90" s="367"/>
      <c r="D90" s="367"/>
      <c r="E90" s="139"/>
      <c r="F90" s="139"/>
      <c r="G90" s="139"/>
      <c r="H90" s="139"/>
    </row>
    <row r="91" spans="1:8" x14ac:dyDescent="0.25">
      <c r="A91" s="86">
        <v>2</v>
      </c>
      <c r="B91" s="367"/>
      <c r="C91" s="367"/>
      <c r="D91" s="367"/>
      <c r="E91" s="139"/>
      <c r="F91" s="139"/>
      <c r="G91" s="127"/>
      <c r="H91" s="127"/>
    </row>
    <row r="92" spans="1:8" x14ac:dyDescent="0.25">
      <c r="A92" s="86">
        <v>3</v>
      </c>
      <c r="B92" s="367"/>
      <c r="C92" s="367"/>
      <c r="D92" s="367"/>
      <c r="E92" s="139"/>
      <c r="F92" s="139"/>
      <c r="G92" s="139"/>
      <c r="H92" s="139"/>
    </row>
    <row r="93" spans="1:8" x14ac:dyDescent="0.25">
      <c r="A93" s="86">
        <v>4</v>
      </c>
      <c r="B93" s="367"/>
      <c r="C93" s="367"/>
      <c r="D93" s="367"/>
      <c r="E93" s="139"/>
      <c r="F93" s="139"/>
      <c r="G93" s="139"/>
      <c r="H93" s="139"/>
    </row>
    <row r="94" spans="1:8" x14ac:dyDescent="0.25">
      <c r="A94" s="86">
        <v>5</v>
      </c>
      <c r="B94" s="367"/>
      <c r="C94" s="367"/>
      <c r="D94" s="367"/>
      <c r="F94" s="127"/>
      <c r="G94" s="127"/>
      <c r="H94" s="127"/>
    </row>
    <row r="95" spans="1:8" x14ac:dyDescent="0.25">
      <c r="A95" s="86">
        <v>6</v>
      </c>
      <c r="B95" s="367"/>
      <c r="C95" s="367"/>
      <c r="D95" s="367"/>
      <c r="F95" s="272"/>
      <c r="G95" s="272"/>
      <c r="H95" s="272"/>
    </row>
    <row r="96" spans="1:8" x14ac:dyDescent="0.25">
      <c r="A96" s="86">
        <v>7</v>
      </c>
      <c r="B96" s="367"/>
      <c r="C96" s="367"/>
      <c r="D96" s="367"/>
      <c r="E96" s="272"/>
      <c r="F96" s="127"/>
      <c r="G96" s="323"/>
      <c r="H96" s="323"/>
    </row>
    <row r="97" spans="1:8" x14ac:dyDescent="0.25">
      <c r="A97" s="86">
        <v>8</v>
      </c>
      <c r="B97" s="367"/>
      <c r="C97" s="367"/>
      <c r="D97" s="367"/>
      <c r="F97" s="127"/>
      <c r="G97" s="127"/>
      <c r="H97" s="127"/>
    </row>
    <row r="98" spans="1:8" x14ac:dyDescent="0.25">
      <c r="A98" s="86">
        <v>9</v>
      </c>
      <c r="B98" s="367"/>
      <c r="C98" s="367"/>
      <c r="D98" s="367"/>
      <c r="E98" s="139"/>
      <c r="F98" s="139"/>
      <c r="G98" s="323"/>
      <c r="H98" s="323"/>
    </row>
    <row r="99" spans="1:8" x14ac:dyDescent="0.25">
      <c r="A99" s="149">
        <v>10</v>
      </c>
      <c r="B99" s="366"/>
      <c r="C99" s="366"/>
      <c r="D99" s="366"/>
      <c r="E99" s="147"/>
      <c r="F99" s="147"/>
      <c r="G99" s="147"/>
      <c r="H99" s="147"/>
    </row>
    <row r="100" spans="1:8" ht="13" x14ac:dyDescent="0.3">
      <c r="A100" s="110"/>
      <c r="D100" s="265" t="s">
        <v>25</v>
      </c>
      <c r="E100" s="145">
        <f>SUM(E89:E99)</f>
        <v>0</v>
      </c>
      <c r="F100" s="145">
        <f t="shared" ref="F100:H100" si="4">SUM(F89:F99)</f>
        <v>0</v>
      </c>
      <c r="G100" s="145">
        <f t="shared" si="4"/>
        <v>0</v>
      </c>
      <c r="H100" s="145">
        <f t="shared" si="4"/>
        <v>0</v>
      </c>
    </row>
    <row r="101" spans="1:8" ht="13" x14ac:dyDescent="0.3">
      <c r="B101" s="79"/>
      <c r="C101" s="79"/>
      <c r="D101" s="99"/>
      <c r="E101" s="140"/>
      <c r="F101" s="73"/>
    </row>
    <row r="102" spans="1:8" ht="13" x14ac:dyDescent="0.3">
      <c r="A102" s="266" t="s">
        <v>498</v>
      </c>
      <c r="B102" s="79"/>
      <c r="C102" s="79"/>
      <c r="D102" s="99"/>
      <c r="E102" s="140"/>
      <c r="F102" s="73"/>
    </row>
    <row r="103" spans="1:8" ht="13" x14ac:dyDescent="0.3">
      <c r="B103" s="160" t="s">
        <v>15</v>
      </c>
      <c r="C103" s="161"/>
      <c r="D103" s="160" t="s">
        <v>267</v>
      </c>
      <c r="E103" s="160" t="s">
        <v>181</v>
      </c>
      <c r="F103" s="162" t="s">
        <v>268</v>
      </c>
      <c r="G103" s="163" t="s">
        <v>183</v>
      </c>
      <c r="H103" s="164" t="s">
        <v>269</v>
      </c>
    </row>
    <row r="104" spans="1:8" ht="13" x14ac:dyDescent="0.3">
      <c r="B104" s="165" t="s">
        <v>572</v>
      </c>
    </row>
    <row r="105" spans="1:8" x14ac:dyDescent="0.25">
      <c r="B105" s="166" t="s">
        <v>573</v>
      </c>
      <c r="D105" s="127"/>
      <c r="E105" s="127">
        <v>0</v>
      </c>
      <c r="F105" s="158">
        <v>0</v>
      </c>
      <c r="G105" s="158">
        <f>E105*F105</f>
        <v>0</v>
      </c>
    </row>
    <row r="106" spans="1:8" x14ac:dyDescent="0.25">
      <c r="B106" s="166" t="s">
        <v>574</v>
      </c>
      <c r="D106" s="127"/>
      <c r="E106" s="127">
        <v>0</v>
      </c>
      <c r="F106" s="158">
        <v>0</v>
      </c>
      <c r="G106" s="158">
        <f>E106*F106</f>
        <v>0</v>
      </c>
    </row>
    <row r="107" spans="1:8" x14ac:dyDescent="0.25">
      <c r="B107" s="166" t="s">
        <v>575</v>
      </c>
      <c r="D107" s="127"/>
      <c r="E107" s="127">
        <v>0</v>
      </c>
      <c r="F107" s="158">
        <v>0</v>
      </c>
      <c r="G107" s="158">
        <f t="shared" ref="G107:G130" si="5">E107*F107</f>
        <v>0</v>
      </c>
    </row>
    <row r="108" spans="1:8" x14ac:dyDescent="0.25">
      <c r="B108" s="166" t="s">
        <v>579</v>
      </c>
      <c r="D108" s="127"/>
      <c r="E108" s="127">
        <v>0</v>
      </c>
      <c r="F108" s="158">
        <v>0</v>
      </c>
      <c r="G108" s="158">
        <f t="shared" ref="G108:G109" si="6">E108*F108</f>
        <v>0</v>
      </c>
    </row>
    <row r="109" spans="1:8" x14ac:dyDescent="0.25">
      <c r="B109" s="166" t="s">
        <v>576</v>
      </c>
      <c r="D109" s="127"/>
      <c r="E109" s="127">
        <v>0</v>
      </c>
      <c r="F109" s="158">
        <v>0</v>
      </c>
      <c r="G109" s="158">
        <f t="shared" si="6"/>
        <v>0</v>
      </c>
    </row>
    <row r="110" spans="1:8" x14ac:dyDescent="0.25">
      <c r="B110" s="166" t="s">
        <v>577</v>
      </c>
      <c r="D110" s="127"/>
      <c r="E110" s="127">
        <v>0</v>
      </c>
      <c r="F110" s="158">
        <v>0</v>
      </c>
      <c r="G110" s="158">
        <f t="shared" si="5"/>
        <v>0</v>
      </c>
    </row>
    <row r="111" spans="1:8" x14ac:dyDescent="0.25">
      <c r="B111" s="166" t="s">
        <v>578</v>
      </c>
      <c r="D111" s="127"/>
      <c r="E111" s="127">
        <v>0</v>
      </c>
      <c r="F111" s="158">
        <v>0</v>
      </c>
      <c r="G111" s="158">
        <f t="shared" si="5"/>
        <v>0</v>
      </c>
    </row>
    <row r="112" spans="1:8" x14ac:dyDescent="0.25">
      <c r="B112" s="166" t="s">
        <v>581</v>
      </c>
      <c r="D112" s="127"/>
      <c r="E112" s="127">
        <v>0</v>
      </c>
      <c r="F112" s="158">
        <v>0</v>
      </c>
      <c r="G112" s="158">
        <f t="shared" si="5"/>
        <v>0</v>
      </c>
    </row>
    <row r="113" spans="2:7" x14ac:dyDescent="0.25">
      <c r="B113" s="166" t="s">
        <v>580</v>
      </c>
      <c r="D113" s="127"/>
      <c r="E113" s="127">
        <v>0</v>
      </c>
      <c r="F113" s="158">
        <v>0</v>
      </c>
      <c r="G113" s="158">
        <f t="shared" si="5"/>
        <v>0</v>
      </c>
    </row>
    <row r="114" spans="2:7" x14ac:dyDescent="0.25">
      <c r="B114" s="166" t="s">
        <v>582</v>
      </c>
      <c r="D114" s="127"/>
      <c r="E114" s="127">
        <v>0</v>
      </c>
      <c r="F114" s="158">
        <v>0</v>
      </c>
      <c r="G114" s="158">
        <f t="shared" ref="G114" si="7">E114*F114</f>
        <v>0</v>
      </c>
    </row>
    <row r="115" spans="2:7" x14ac:dyDescent="0.25">
      <c r="B115" s="166" t="s">
        <v>270</v>
      </c>
      <c r="D115" s="127"/>
      <c r="E115" s="127">
        <v>0</v>
      </c>
      <c r="F115" s="158">
        <v>500</v>
      </c>
      <c r="G115" s="158">
        <f t="shared" si="5"/>
        <v>0</v>
      </c>
    </row>
    <row r="117" spans="2:7" ht="13" x14ac:dyDescent="0.3">
      <c r="B117" s="165" t="s">
        <v>271</v>
      </c>
      <c r="D117" s="127"/>
      <c r="G117" s="158"/>
    </row>
    <row r="118" spans="2:7" x14ac:dyDescent="0.25">
      <c r="B118" s="166" t="s">
        <v>272</v>
      </c>
      <c r="D118" s="127"/>
      <c r="E118" s="127">
        <v>0</v>
      </c>
      <c r="F118" s="158">
        <v>0</v>
      </c>
      <c r="G118" s="158">
        <f t="shared" si="5"/>
        <v>0</v>
      </c>
    </row>
    <row r="119" spans="2:7" x14ac:dyDescent="0.25">
      <c r="B119" s="166" t="s">
        <v>273</v>
      </c>
      <c r="D119" s="127"/>
      <c r="E119" s="127">
        <v>0</v>
      </c>
      <c r="F119" s="158">
        <v>0</v>
      </c>
      <c r="G119" s="158">
        <f t="shared" si="5"/>
        <v>0</v>
      </c>
    </row>
    <row r="120" spans="2:7" x14ac:dyDescent="0.25">
      <c r="B120" s="166" t="s">
        <v>274</v>
      </c>
      <c r="D120" s="127"/>
      <c r="E120" s="127">
        <v>0</v>
      </c>
      <c r="F120" s="158">
        <v>0</v>
      </c>
      <c r="G120" s="158">
        <f t="shared" si="5"/>
        <v>0</v>
      </c>
    </row>
    <row r="121" spans="2:7" x14ac:dyDescent="0.25">
      <c r="B121" s="166" t="s">
        <v>275</v>
      </c>
      <c r="D121" s="127"/>
      <c r="E121" s="127">
        <v>0</v>
      </c>
      <c r="F121" s="158">
        <v>0</v>
      </c>
      <c r="G121" s="158">
        <f t="shared" si="5"/>
        <v>0</v>
      </c>
    </row>
    <row r="122" spans="2:7" x14ac:dyDescent="0.25">
      <c r="B122" s="166" t="s">
        <v>276</v>
      </c>
      <c r="D122" s="127"/>
      <c r="E122" s="127">
        <v>0</v>
      </c>
      <c r="F122" s="158">
        <v>0</v>
      </c>
      <c r="G122" s="158">
        <f t="shared" si="5"/>
        <v>0</v>
      </c>
    </row>
    <row r="123" spans="2:7" x14ac:dyDescent="0.25">
      <c r="B123" s="166" t="s">
        <v>277</v>
      </c>
      <c r="D123" s="127"/>
      <c r="E123" s="127">
        <v>0</v>
      </c>
      <c r="F123" s="158">
        <v>0</v>
      </c>
      <c r="G123" s="158">
        <f t="shared" si="5"/>
        <v>0</v>
      </c>
    </row>
    <row r="124" spans="2:7" x14ac:dyDescent="0.25">
      <c r="B124" s="166" t="s">
        <v>278</v>
      </c>
      <c r="D124" s="127"/>
      <c r="E124" s="127">
        <v>0</v>
      </c>
      <c r="F124" s="158">
        <v>0</v>
      </c>
      <c r="G124" s="158">
        <f t="shared" si="5"/>
        <v>0</v>
      </c>
    </row>
    <row r="125" spans="2:7" x14ac:dyDescent="0.25">
      <c r="B125" s="166" t="s">
        <v>279</v>
      </c>
      <c r="D125" s="127"/>
      <c r="E125" s="127">
        <v>0</v>
      </c>
      <c r="F125" s="158">
        <v>0</v>
      </c>
      <c r="G125" s="158">
        <f t="shared" si="5"/>
        <v>0</v>
      </c>
    </row>
    <row r="126" spans="2:7" x14ac:dyDescent="0.25">
      <c r="D126" s="127"/>
      <c r="F126" s="294"/>
      <c r="G126" s="158"/>
    </row>
    <row r="127" spans="2:7" ht="13" x14ac:dyDescent="0.3">
      <c r="B127" s="165" t="s">
        <v>583</v>
      </c>
      <c r="D127" s="127"/>
      <c r="G127" s="158"/>
    </row>
    <row r="128" spans="2:7" x14ac:dyDescent="0.25">
      <c r="B128" s="166" t="s">
        <v>280</v>
      </c>
      <c r="D128" s="127"/>
      <c r="E128" s="127">
        <v>0</v>
      </c>
      <c r="F128" s="158">
        <v>0</v>
      </c>
      <c r="G128" s="158">
        <f t="shared" si="5"/>
        <v>0</v>
      </c>
    </row>
    <row r="129" spans="2:7" x14ac:dyDescent="0.25">
      <c r="B129" s="166" t="s">
        <v>584</v>
      </c>
      <c r="D129" s="127"/>
      <c r="E129" s="127">
        <v>0</v>
      </c>
      <c r="F129" s="158">
        <v>0</v>
      </c>
      <c r="G129" s="158">
        <f t="shared" si="5"/>
        <v>0</v>
      </c>
    </row>
    <row r="130" spans="2:7" x14ac:dyDescent="0.25">
      <c r="B130" s="166" t="s">
        <v>585</v>
      </c>
      <c r="D130" s="127"/>
      <c r="E130" s="127">
        <v>0</v>
      </c>
      <c r="F130" s="158">
        <v>0</v>
      </c>
      <c r="G130" s="158">
        <f t="shared" si="5"/>
        <v>0</v>
      </c>
    </row>
    <row r="131" spans="2:7" x14ac:dyDescent="0.25">
      <c r="B131" s="166"/>
      <c r="D131" s="127"/>
      <c r="G131" s="158"/>
    </row>
    <row r="132" spans="2:7" ht="13" x14ac:dyDescent="0.3">
      <c r="B132" s="165" t="s">
        <v>587</v>
      </c>
      <c r="D132" s="127"/>
      <c r="G132" s="158"/>
    </row>
    <row r="133" spans="2:7" x14ac:dyDescent="0.25">
      <c r="B133" s="73" t="s">
        <v>588</v>
      </c>
      <c r="D133" s="127"/>
      <c r="E133" s="127">
        <v>0</v>
      </c>
      <c r="F133" s="158">
        <v>0</v>
      </c>
      <c r="G133" s="158">
        <f>F133*E133</f>
        <v>0</v>
      </c>
    </row>
    <row r="134" spans="2:7" x14ac:dyDescent="0.25">
      <c r="D134" s="127"/>
      <c r="E134" s="127">
        <v>0</v>
      </c>
      <c r="F134" s="158">
        <v>0</v>
      </c>
      <c r="G134" s="158">
        <f t="shared" ref="G134:G135" si="8">F134*E134</f>
        <v>0</v>
      </c>
    </row>
    <row r="135" spans="2:7" ht="12.75" customHeight="1" x14ac:dyDescent="0.25">
      <c r="D135" s="127"/>
      <c r="E135" s="127">
        <v>0</v>
      </c>
      <c r="F135" s="158">
        <v>0</v>
      </c>
      <c r="G135" s="158">
        <f t="shared" si="8"/>
        <v>0</v>
      </c>
    </row>
    <row r="136" spans="2:7" x14ac:dyDescent="0.25">
      <c r="B136" s="166"/>
      <c r="D136" s="127"/>
      <c r="G136" s="158"/>
    </row>
    <row r="137" spans="2:7" ht="13" x14ac:dyDescent="0.3">
      <c r="B137" s="165" t="s">
        <v>586</v>
      </c>
      <c r="D137" s="127"/>
      <c r="G137" s="158"/>
    </row>
    <row r="138" spans="2:7" x14ac:dyDescent="0.25">
      <c r="D138" s="127"/>
      <c r="E138" s="127">
        <v>0</v>
      </c>
      <c r="F138" s="158">
        <v>0</v>
      </c>
      <c r="G138" s="158">
        <f>F138*E138</f>
        <v>0</v>
      </c>
    </row>
    <row r="139" spans="2:7" x14ac:dyDescent="0.25">
      <c r="D139" s="127"/>
      <c r="E139" s="127">
        <v>0</v>
      </c>
      <c r="F139" s="158">
        <v>0</v>
      </c>
      <c r="G139" s="158">
        <f>F139*E139</f>
        <v>0</v>
      </c>
    </row>
    <row r="140" spans="2:7" x14ac:dyDescent="0.25">
      <c r="D140" s="127"/>
      <c r="E140" s="127">
        <v>0</v>
      </c>
      <c r="F140" s="158">
        <v>0</v>
      </c>
      <c r="G140" s="158">
        <f>F140*E140</f>
        <v>0</v>
      </c>
    </row>
    <row r="141" spans="2:7" x14ac:dyDescent="0.25">
      <c r="D141" s="127"/>
      <c r="F141" s="294"/>
      <c r="G141" s="158"/>
    </row>
    <row r="142" spans="2:7" ht="13" x14ac:dyDescent="0.3">
      <c r="B142" s="165" t="s">
        <v>586</v>
      </c>
      <c r="D142" s="127"/>
      <c r="G142" s="158"/>
    </row>
    <row r="143" spans="2:7" x14ac:dyDescent="0.25">
      <c r="D143" s="127"/>
      <c r="E143" s="127">
        <v>0</v>
      </c>
      <c r="F143" s="158">
        <v>0</v>
      </c>
      <c r="G143" s="158">
        <f>F143*E143</f>
        <v>0</v>
      </c>
    </row>
    <row r="144" spans="2:7" x14ac:dyDescent="0.25">
      <c r="D144" s="127"/>
      <c r="E144" s="127">
        <v>0</v>
      </c>
      <c r="F144" s="158">
        <v>0</v>
      </c>
      <c r="G144" s="158">
        <f>F144*E144</f>
        <v>0</v>
      </c>
    </row>
    <row r="145" spans="2:7" x14ac:dyDescent="0.25">
      <c r="D145" s="127"/>
      <c r="E145" s="127">
        <v>0</v>
      </c>
      <c r="F145" s="158">
        <v>0</v>
      </c>
      <c r="G145" s="158">
        <f>F145*E145</f>
        <v>0</v>
      </c>
    </row>
    <row r="146" spans="2:7" ht="13" x14ac:dyDescent="0.3">
      <c r="B146" s="165"/>
      <c r="D146" s="127"/>
      <c r="G146" s="158"/>
    </row>
    <row r="147" spans="2:7" ht="13" x14ac:dyDescent="0.3">
      <c r="B147" s="165" t="s">
        <v>586</v>
      </c>
      <c r="D147" s="127"/>
      <c r="G147" s="158"/>
    </row>
    <row r="148" spans="2:7" x14ac:dyDescent="0.25">
      <c r="D148" s="127"/>
      <c r="E148" s="127">
        <v>0</v>
      </c>
      <c r="F148" s="158">
        <v>0</v>
      </c>
      <c r="G148" s="158">
        <f>F148*E148</f>
        <v>0</v>
      </c>
    </row>
    <row r="149" spans="2:7" x14ac:dyDescent="0.25">
      <c r="D149" s="127"/>
      <c r="E149" s="127">
        <v>0</v>
      </c>
      <c r="F149" s="158">
        <v>0</v>
      </c>
      <c r="G149" s="158">
        <f>F149*E149</f>
        <v>0</v>
      </c>
    </row>
    <row r="150" spans="2:7" x14ac:dyDescent="0.25">
      <c r="D150" s="127"/>
      <c r="E150" s="127">
        <v>0</v>
      </c>
      <c r="F150" s="158">
        <v>0</v>
      </c>
      <c r="G150" s="158">
        <f>F150*E150</f>
        <v>0</v>
      </c>
    </row>
    <row r="151" spans="2:7" x14ac:dyDescent="0.25">
      <c r="D151" s="127"/>
      <c r="G151" s="158"/>
    </row>
    <row r="152" spans="2:7" ht="13" x14ac:dyDescent="0.3">
      <c r="B152" s="165" t="s">
        <v>590</v>
      </c>
      <c r="D152" s="127"/>
      <c r="G152" s="158"/>
    </row>
    <row r="153" spans="2:7" x14ac:dyDescent="0.25">
      <c r="B153" s="73" t="s">
        <v>591</v>
      </c>
      <c r="D153" s="127"/>
      <c r="E153" s="127">
        <v>0</v>
      </c>
      <c r="F153" s="158">
        <v>0</v>
      </c>
      <c r="G153" s="158">
        <f>F153*E153</f>
        <v>0</v>
      </c>
    </row>
    <row r="154" spans="2:7" x14ac:dyDescent="0.25">
      <c r="B154" s="73" t="s">
        <v>592</v>
      </c>
      <c r="D154" s="127"/>
      <c r="E154" s="127">
        <v>0</v>
      </c>
      <c r="F154" s="158">
        <v>0</v>
      </c>
      <c r="G154" s="158">
        <f>F154*E154</f>
        <v>0</v>
      </c>
    </row>
    <row r="155" spans="2:7" x14ac:dyDescent="0.25">
      <c r="B155" s="73" t="s">
        <v>593</v>
      </c>
      <c r="D155" s="127"/>
      <c r="E155" s="127">
        <v>0</v>
      </c>
      <c r="F155" s="158">
        <v>0</v>
      </c>
      <c r="G155" s="158">
        <f>F155*E155</f>
        <v>0</v>
      </c>
    </row>
    <row r="156" spans="2:7" x14ac:dyDescent="0.25">
      <c r="B156" s="73" t="s">
        <v>595</v>
      </c>
      <c r="D156" s="127"/>
      <c r="E156" s="127">
        <v>0</v>
      </c>
      <c r="F156" s="158">
        <v>0</v>
      </c>
      <c r="G156" s="158">
        <f t="shared" ref="G156:G161" si="9">F156*E156</f>
        <v>0</v>
      </c>
    </row>
    <row r="157" spans="2:7" x14ac:dyDescent="0.25">
      <c r="B157" s="73" t="s">
        <v>594</v>
      </c>
      <c r="D157" s="127"/>
      <c r="E157" s="127">
        <v>0</v>
      </c>
      <c r="F157" s="158">
        <v>0</v>
      </c>
      <c r="G157" s="158">
        <f t="shared" si="9"/>
        <v>0</v>
      </c>
    </row>
    <row r="158" spans="2:7" x14ac:dyDescent="0.25">
      <c r="B158" s="73" t="s">
        <v>596</v>
      </c>
      <c r="D158" s="127"/>
      <c r="E158" s="127">
        <v>0</v>
      </c>
      <c r="F158" s="158">
        <v>0</v>
      </c>
      <c r="G158" s="158">
        <f t="shared" si="9"/>
        <v>0</v>
      </c>
    </row>
    <row r="159" spans="2:7" x14ac:dyDescent="0.25">
      <c r="B159" s="73" t="s">
        <v>597</v>
      </c>
      <c r="D159" s="127"/>
      <c r="E159" s="127">
        <v>0</v>
      </c>
      <c r="F159" s="158">
        <v>0</v>
      </c>
      <c r="G159" s="158">
        <f t="shared" si="9"/>
        <v>0</v>
      </c>
    </row>
    <row r="160" spans="2:7" x14ac:dyDescent="0.25">
      <c r="B160" s="73" t="s">
        <v>598</v>
      </c>
      <c r="D160" s="127"/>
      <c r="E160" s="127">
        <v>0</v>
      </c>
      <c r="F160" s="158">
        <v>0</v>
      </c>
      <c r="G160" s="158">
        <f t="shared" si="9"/>
        <v>0</v>
      </c>
    </row>
    <row r="161" spans="1:8" x14ac:dyDescent="0.25">
      <c r="B161" s="73" t="s">
        <v>599</v>
      </c>
      <c r="D161" s="127"/>
      <c r="E161" s="127">
        <v>0</v>
      </c>
      <c r="F161" s="158">
        <v>0</v>
      </c>
      <c r="G161" s="158">
        <f t="shared" si="9"/>
        <v>0</v>
      </c>
    </row>
    <row r="162" spans="1:8" x14ac:dyDescent="0.25">
      <c r="D162" s="127"/>
      <c r="G162" s="158"/>
    </row>
    <row r="163" spans="1:8" ht="13" x14ac:dyDescent="0.3">
      <c r="B163" s="165" t="s">
        <v>589</v>
      </c>
      <c r="D163" s="127"/>
      <c r="G163" s="158"/>
    </row>
    <row r="164" spans="1:8" x14ac:dyDescent="0.25">
      <c r="B164" s="166" t="s">
        <v>281</v>
      </c>
      <c r="D164" s="127"/>
      <c r="E164" s="127">
        <v>0</v>
      </c>
      <c r="F164" s="158">
        <v>750</v>
      </c>
      <c r="G164" s="158">
        <f>E164*F164</f>
        <v>0</v>
      </c>
    </row>
    <row r="165" spans="1:8" x14ac:dyDescent="0.25">
      <c r="B165" s="169" t="s">
        <v>296</v>
      </c>
      <c r="C165" s="141"/>
      <c r="D165" s="147"/>
      <c r="E165" s="147">
        <v>0</v>
      </c>
      <c r="F165" s="167">
        <v>150</v>
      </c>
      <c r="G165" s="167">
        <f>E165*F165</f>
        <v>0</v>
      </c>
    </row>
    <row r="166" spans="1:8" x14ac:dyDescent="0.25">
      <c r="B166" s="166"/>
      <c r="D166" s="127"/>
      <c r="F166" s="294" t="s">
        <v>600</v>
      </c>
      <c r="G166" s="295">
        <f>SUM(G104:G165)</f>
        <v>0</v>
      </c>
    </row>
    <row r="167" spans="1:8" x14ac:dyDescent="0.25">
      <c r="F167" s="168" t="s">
        <v>601</v>
      </c>
      <c r="G167" s="155">
        <f>G166*0.07</f>
        <v>0</v>
      </c>
    </row>
    <row r="168" spans="1:8" ht="13" x14ac:dyDescent="0.3">
      <c r="F168" s="159" t="s">
        <v>25</v>
      </c>
      <c r="G168" s="100">
        <f>SUM(G166:G167)</f>
        <v>0</v>
      </c>
    </row>
    <row r="170" spans="1:8" ht="13" x14ac:dyDescent="0.3">
      <c r="A170" s="119">
        <v>6.6120000000000001</v>
      </c>
      <c r="B170" s="113" t="s">
        <v>73</v>
      </c>
      <c r="C170" s="113"/>
      <c r="D170" s="144"/>
      <c r="E170" s="116"/>
      <c r="F170" s="116"/>
      <c r="G170" s="117"/>
      <c r="H170" s="116"/>
    </row>
    <row r="171" spans="1:8" x14ac:dyDescent="0.25">
      <c r="D171" s="127"/>
    </row>
    <row r="172" spans="1:8" x14ac:dyDescent="0.25">
      <c r="A172" s="270"/>
      <c r="B172" s="141"/>
      <c r="C172" s="141"/>
      <c r="D172" s="141"/>
      <c r="E172" s="147" t="s">
        <v>451</v>
      </c>
      <c r="F172" s="147" t="s">
        <v>451</v>
      </c>
      <c r="G172" s="147" t="s">
        <v>451</v>
      </c>
      <c r="H172" s="147" t="s">
        <v>451</v>
      </c>
    </row>
    <row r="173" spans="1:8" ht="13" x14ac:dyDescent="0.3">
      <c r="A173" s="79" t="s">
        <v>261</v>
      </c>
      <c r="F173" s="127"/>
      <c r="G173" s="127"/>
      <c r="H173" s="127"/>
    </row>
    <row r="174" spans="1:8" x14ac:dyDescent="0.25">
      <c r="B174" s="86" t="s">
        <v>262</v>
      </c>
      <c r="C174" s="127" t="s">
        <v>263</v>
      </c>
      <c r="D174" s="127" t="s">
        <v>264</v>
      </c>
      <c r="F174" s="127"/>
      <c r="G174" s="127"/>
      <c r="H174" s="127"/>
    </row>
    <row r="175" spans="1:8" x14ac:dyDescent="0.25">
      <c r="B175" s="86" t="s">
        <v>262</v>
      </c>
      <c r="C175" s="127" t="s">
        <v>263</v>
      </c>
      <c r="D175" s="127" t="s">
        <v>264</v>
      </c>
      <c r="F175" s="127"/>
      <c r="G175" s="127"/>
      <c r="H175" s="127"/>
    </row>
    <row r="176" spans="1:8" x14ac:dyDescent="0.25">
      <c r="B176" s="86" t="s">
        <v>262</v>
      </c>
      <c r="C176" s="127" t="s">
        <v>263</v>
      </c>
      <c r="D176" s="127" t="s">
        <v>264</v>
      </c>
      <c r="F176" s="127"/>
      <c r="G176" s="127"/>
      <c r="H176" s="127"/>
    </row>
    <row r="177" spans="1:8" x14ac:dyDescent="0.25">
      <c r="B177" s="86" t="s">
        <v>262</v>
      </c>
      <c r="C177" s="127" t="s">
        <v>263</v>
      </c>
      <c r="D177" s="127" t="s">
        <v>264</v>
      </c>
      <c r="F177" s="127"/>
      <c r="G177" s="127"/>
      <c r="H177" s="127"/>
    </row>
    <row r="178" spans="1:8" x14ac:dyDescent="0.25">
      <c r="B178" s="86" t="s">
        <v>262</v>
      </c>
      <c r="C178" s="127" t="s">
        <v>263</v>
      </c>
      <c r="D178" s="127" t="s">
        <v>264</v>
      </c>
      <c r="F178" s="127"/>
      <c r="G178" s="127"/>
      <c r="H178" s="127"/>
    </row>
    <row r="179" spans="1:8" x14ac:dyDescent="0.25">
      <c r="B179" s="86" t="s">
        <v>262</v>
      </c>
      <c r="C179" s="127" t="s">
        <v>263</v>
      </c>
      <c r="D179" s="127" t="s">
        <v>264</v>
      </c>
      <c r="F179" s="127"/>
      <c r="G179" s="127"/>
      <c r="H179" s="127"/>
    </row>
    <row r="180" spans="1:8" x14ac:dyDescent="0.25">
      <c r="B180" s="86" t="s">
        <v>262</v>
      </c>
      <c r="C180" s="127" t="s">
        <v>263</v>
      </c>
      <c r="D180" s="127" t="s">
        <v>264</v>
      </c>
      <c r="F180" s="127"/>
      <c r="G180" s="127"/>
      <c r="H180" s="127"/>
    </row>
    <row r="181" spans="1:8" x14ac:dyDescent="0.25">
      <c r="B181" s="86" t="s">
        <v>262</v>
      </c>
      <c r="C181" s="127" t="s">
        <v>263</v>
      </c>
      <c r="D181" s="127" t="s">
        <v>264</v>
      </c>
      <c r="F181" s="127"/>
      <c r="G181" s="127"/>
      <c r="H181" s="127"/>
    </row>
    <row r="182" spans="1:8" x14ac:dyDescent="0.25">
      <c r="B182" s="86" t="s">
        <v>262</v>
      </c>
      <c r="C182" s="127" t="s">
        <v>263</v>
      </c>
      <c r="D182" s="127" t="s">
        <v>264</v>
      </c>
      <c r="F182" s="127"/>
      <c r="G182" s="127"/>
      <c r="H182" s="127"/>
    </row>
    <row r="183" spans="1:8" x14ac:dyDescent="0.25">
      <c r="F183" s="127"/>
      <c r="G183" s="127"/>
      <c r="H183" s="127"/>
    </row>
    <row r="184" spans="1:8" ht="13" x14ac:dyDescent="0.3">
      <c r="A184" s="79" t="s">
        <v>265</v>
      </c>
      <c r="F184" s="127"/>
      <c r="G184" s="127"/>
      <c r="H184" s="127"/>
    </row>
    <row r="185" spans="1:8" x14ac:dyDescent="0.25">
      <c r="B185" s="86" t="s">
        <v>262</v>
      </c>
      <c r="C185" s="127" t="s">
        <v>263</v>
      </c>
      <c r="D185" s="127" t="s">
        <v>264</v>
      </c>
      <c r="F185" s="127"/>
      <c r="G185" s="127"/>
      <c r="H185" s="127"/>
    </row>
    <row r="186" spans="1:8" x14ac:dyDescent="0.25">
      <c r="B186" s="86" t="s">
        <v>262</v>
      </c>
      <c r="C186" s="127" t="s">
        <v>263</v>
      </c>
      <c r="D186" s="127" t="s">
        <v>264</v>
      </c>
      <c r="F186" s="127"/>
      <c r="G186" s="127"/>
      <c r="H186" s="127"/>
    </row>
    <row r="187" spans="1:8" x14ac:dyDescent="0.25">
      <c r="B187" s="86" t="s">
        <v>262</v>
      </c>
      <c r="C187" s="127" t="s">
        <v>263</v>
      </c>
      <c r="D187" s="127" t="s">
        <v>264</v>
      </c>
      <c r="F187" s="127"/>
      <c r="G187" s="127"/>
      <c r="H187" s="127"/>
    </row>
    <row r="188" spans="1:8" x14ac:dyDescent="0.25">
      <c r="B188" s="86"/>
      <c r="C188" s="127"/>
      <c r="F188" s="127"/>
      <c r="G188" s="127"/>
      <c r="H188" s="127"/>
    </row>
    <row r="189" spans="1:8" ht="13" x14ac:dyDescent="0.3">
      <c r="A189" s="79" t="s">
        <v>266</v>
      </c>
      <c r="C189" s="127"/>
      <c r="F189" s="127"/>
      <c r="G189" s="127"/>
      <c r="H189" s="127"/>
    </row>
    <row r="190" spans="1:8" x14ac:dyDescent="0.25">
      <c r="B190" s="86" t="s">
        <v>262</v>
      </c>
      <c r="C190" s="127" t="s">
        <v>263</v>
      </c>
      <c r="D190" s="127" t="s">
        <v>264</v>
      </c>
      <c r="F190" s="127"/>
      <c r="G190" s="127"/>
      <c r="H190" s="127"/>
    </row>
    <row r="191" spans="1:8" x14ac:dyDescent="0.25">
      <c r="B191" s="86" t="s">
        <v>262</v>
      </c>
      <c r="C191" s="127" t="s">
        <v>263</v>
      </c>
      <c r="D191" s="127" t="s">
        <v>264</v>
      </c>
      <c r="F191" s="127"/>
      <c r="G191" s="127"/>
      <c r="H191" s="127"/>
    </row>
    <row r="192" spans="1:8" x14ac:dyDescent="0.25">
      <c r="B192" s="86" t="s">
        <v>262</v>
      </c>
      <c r="C192" s="127" t="s">
        <v>263</v>
      </c>
      <c r="D192" s="127" t="s">
        <v>264</v>
      </c>
      <c r="F192" s="127"/>
      <c r="G192" s="127"/>
      <c r="H192" s="127"/>
    </row>
    <row r="193" spans="1:8" x14ac:dyDescent="0.25">
      <c r="A193" s="86">
        <v>1</v>
      </c>
      <c r="B193" s="367"/>
      <c r="C193" s="367"/>
      <c r="D193" s="367"/>
      <c r="E193" s="139"/>
      <c r="F193" s="139"/>
      <c r="G193" s="139"/>
      <c r="H193" s="139"/>
    </row>
    <row r="194" spans="1:8" x14ac:dyDescent="0.25">
      <c r="A194" s="86">
        <v>2</v>
      </c>
      <c r="B194" s="367"/>
      <c r="C194" s="367"/>
      <c r="D194" s="367"/>
      <c r="E194" s="139"/>
      <c r="F194" s="139"/>
      <c r="G194" s="127"/>
      <c r="H194" s="127"/>
    </row>
    <row r="195" spans="1:8" x14ac:dyDescent="0.25">
      <c r="A195" s="86">
        <v>3</v>
      </c>
      <c r="B195" s="367"/>
      <c r="C195" s="367"/>
      <c r="D195" s="367"/>
      <c r="E195" s="139"/>
      <c r="F195" s="139"/>
      <c r="G195" s="139"/>
      <c r="H195" s="139"/>
    </row>
    <row r="196" spans="1:8" x14ac:dyDescent="0.25">
      <c r="A196" s="86">
        <v>4</v>
      </c>
      <c r="B196" s="367"/>
      <c r="C196" s="367"/>
      <c r="D196" s="367"/>
      <c r="E196" s="139"/>
      <c r="F196" s="139"/>
      <c r="G196" s="139"/>
      <c r="H196" s="139"/>
    </row>
    <row r="197" spans="1:8" x14ac:dyDescent="0.25">
      <c r="A197" s="86">
        <v>5</v>
      </c>
      <c r="B197" s="367"/>
      <c r="C197" s="367"/>
      <c r="D197" s="367"/>
      <c r="F197" s="127"/>
      <c r="G197" s="127"/>
      <c r="H197" s="127"/>
    </row>
    <row r="198" spans="1:8" x14ac:dyDescent="0.25">
      <c r="A198" s="86">
        <v>6</v>
      </c>
      <c r="B198" s="367"/>
      <c r="C198" s="367"/>
      <c r="D198" s="367"/>
      <c r="E198" s="272"/>
      <c r="F198" s="272"/>
      <c r="G198" s="272"/>
      <c r="H198" s="272"/>
    </row>
    <row r="199" spans="1:8" x14ac:dyDescent="0.25">
      <c r="A199" s="86">
        <v>7</v>
      </c>
      <c r="B199" s="367"/>
      <c r="C199" s="367"/>
      <c r="D199" s="367"/>
      <c r="E199" s="139"/>
      <c r="F199" s="127"/>
      <c r="G199" s="323"/>
      <c r="H199" s="323"/>
    </row>
    <row r="200" spans="1:8" x14ac:dyDescent="0.25">
      <c r="A200" s="86">
        <v>8</v>
      </c>
      <c r="B200" s="367"/>
      <c r="C200" s="367"/>
      <c r="D200" s="367"/>
      <c r="F200" s="127"/>
      <c r="G200" s="127"/>
      <c r="H200" s="127"/>
    </row>
    <row r="201" spans="1:8" x14ac:dyDescent="0.25">
      <c r="A201" s="86">
        <v>9</v>
      </c>
      <c r="B201" s="367"/>
      <c r="C201" s="367"/>
      <c r="D201" s="367"/>
      <c r="E201" s="139"/>
      <c r="F201" s="139"/>
      <c r="G201" s="323"/>
      <c r="H201" s="323"/>
    </row>
    <row r="202" spans="1:8" x14ac:dyDescent="0.25">
      <c r="A202" s="149">
        <v>10</v>
      </c>
      <c r="B202" s="366"/>
      <c r="C202" s="366"/>
      <c r="D202" s="366"/>
      <c r="E202" s="147"/>
      <c r="F202" s="147"/>
      <c r="G202" s="147"/>
      <c r="H202" s="147"/>
    </row>
    <row r="203" spans="1:8" ht="13" x14ac:dyDescent="0.3">
      <c r="A203" s="110"/>
      <c r="D203" s="265" t="s">
        <v>25</v>
      </c>
      <c r="E203" s="145">
        <f>SUM(E192:E202)</f>
        <v>0</v>
      </c>
      <c r="F203" s="145">
        <f t="shared" ref="F203:H203" si="10">SUM(F192:F202)</f>
        <v>0</v>
      </c>
      <c r="G203" s="145">
        <f t="shared" si="10"/>
        <v>0</v>
      </c>
      <c r="H203" s="145">
        <f t="shared" si="10"/>
        <v>0</v>
      </c>
    </row>
  </sheetData>
  <mergeCells count="64">
    <mergeCell ref="B202:D202"/>
    <mergeCell ref="B89:D89"/>
    <mergeCell ref="B90:D90"/>
    <mergeCell ref="B91:D91"/>
    <mergeCell ref="B92:D92"/>
    <mergeCell ref="B197:D197"/>
    <mergeCell ref="B198:D198"/>
    <mergeCell ref="B199:D199"/>
    <mergeCell ref="B200:D200"/>
    <mergeCell ref="B201:D201"/>
    <mergeCell ref="B98:D98"/>
    <mergeCell ref="B99:D99"/>
    <mergeCell ref="B93:D93"/>
    <mergeCell ref="B94:D94"/>
    <mergeCell ref="B95:D95"/>
    <mergeCell ref="B96:D96"/>
    <mergeCell ref="B83:D83"/>
    <mergeCell ref="B193:D193"/>
    <mergeCell ref="B194:D194"/>
    <mergeCell ref="B195:D195"/>
    <mergeCell ref="B196:D196"/>
    <mergeCell ref="B97:D97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31:D31"/>
    <mergeCell ref="B32:D32"/>
    <mergeCell ref="B24:D24"/>
    <mergeCell ref="B25:D25"/>
    <mergeCell ref="B26:D26"/>
    <mergeCell ref="B27:D27"/>
    <mergeCell ref="B28:D28"/>
    <mergeCell ref="B16:D16"/>
    <mergeCell ref="B22:D22"/>
    <mergeCell ref="B23:D23"/>
    <mergeCell ref="B29:D29"/>
    <mergeCell ref="B30:D3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796875" defaultRowHeight="12.5" x14ac:dyDescent="0.25"/>
  <cols>
    <col min="1" max="1" width="15.7265625" style="110" customWidth="1"/>
    <col min="2" max="8" width="15.7265625" style="73" customWidth="1"/>
    <col min="9" max="16384" width="9.1796875" style="73"/>
  </cols>
  <sheetData>
    <row r="1" spans="1:8" ht="18" x14ac:dyDescent="0.4">
      <c r="A1" s="237" t="s">
        <v>479</v>
      </c>
      <c r="B1" s="236" t="s">
        <v>282</v>
      </c>
      <c r="C1" s="134"/>
      <c r="D1" s="117"/>
      <c r="E1" s="117"/>
      <c r="F1" s="117"/>
      <c r="G1" s="117"/>
      <c r="H1" s="117"/>
    </row>
    <row r="3" spans="1:8" ht="13" x14ac:dyDescent="0.3">
      <c r="A3" s="119">
        <v>7.13</v>
      </c>
      <c r="B3" s="113" t="s">
        <v>76</v>
      </c>
      <c r="C3" s="113"/>
      <c r="D3" s="113"/>
      <c r="E3" s="156"/>
      <c r="F3" s="156"/>
      <c r="G3" s="269"/>
      <c r="H3" s="156"/>
    </row>
    <row r="4" spans="1:8" ht="13" x14ac:dyDescent="0.3">
      <c r="A4" s="203"/>
      <c r="B4" s="79"/>
      <c r="C4" s="79"/>
      <c r="D4" s="79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203"/>
      <c r="B18" s="170"/>
      <c r="D18" s="99"/>
      <c r="F18" s="127"/>
      <c r="G18" s="127"/>
      <c r="H18" s="127"/>
    </row>
    <row r="19" spans="1:8" ht="13" x14ac:dyDescent="0.3">
      <c r="A19" s="119">
        <v>7.21</v>
      </c>
      <c r="B19" s="113" t="s">
        <v>78</v>
      </c>
      <c r="C19" s="113"/>
      <c r="D19" s="113"/>
      <c r="E19" s="156"/>
      <c r="F19" s="156"/>
      <c r="G19" s="269"/>
      <c r="H19" s="156"/>
    </row>
    <row r="20" spans="1:8" x14ac:dyDescent="0.25">
      <c r="A20" s="109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A34" s="109"/>
      <c r="F34" s="127"/>
      <c r="G34" s="127"/>
      <c r="H34" s="127"/>
    </row>
    <row r="35" spans="1:8" ht="13" x14ac:dyDescent="0.3">
      <c r="A35" s="119">
        <v>7.25</v>
      </c>
      <c r="B35" s="113" t="s">
        <v>283</v>
      </c>
      <c r="C35" s="113"/>
      <c r="D35" s="113"/>
      <c r="E35" s="156"/>
      <c r="F35" s="156"/>
      <c r="G35" s="269"/>
      <c r="H35" s="156"/>
    </row>
    <row r="36" spans="1:8" x14ac:dyDescent="0.25">
      <c r="A36" s="109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09"/>
      <c r="F50" s="127"/>
      <c r="G50" s="127"/>
      <c r="H50" s="127"/>
    </row>
    <row r="51" spans="1:8" ht="13" x14ac:dyDescent="0.3">
      <c r="A51" s="119">
        <v>7.3</v>
      </c>
      <c r="B51" s="113" t="s">
        <v>435</v>
      </c>
      <c r="C51" s="113"/>
      <c r="D51" s="113"/>
      <c r="E51" s="156"/>
      <c r="F51" s="156"/>
      <c r="G51" s="269"/>
      <c r="H51" s="156"/>
    </row>
    <row r="52" spans="1:8" x14ac:dyDescent="0.25">
      <c r="B52" s="105"/>
      <c r="C52" s="99"/>
    </row>
    <row r="53" spans="1:8" x14ac:dyDescent="0.25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5">
      <c r="A54" s="86" t="s">
        <v>452</v>
      </c>
      <c r="B54" s="368"/>
      <c r="C54" s="368"/>
      <c r="D54" s="368"/>
      <c r="E54" s="228">
        <v>0</v>
      </c>
      <c r="F54" s="228">
        <v>0</v>
      </c>
      <c r="G54" s="228">
        <v>0</v>
      </c>
      <c r="H54" s="228">
        <v>0</v>
      </c>
    </row>
    <row r="55" spans="1:8" x14ac:dyDescent="0.25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5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5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5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5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5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5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5">
      <c r="A64" s="149">
        <v>10</v>
      </c>
      <c r="B64" s="366"/>
      <c r="C64" s="366"/>
      <c r="D64" s="366"/>
      <c r="E64" s="147"/>
      <c r="F64" s="147"/>
      <c r="G64" s="147"/>
      <c r="H64" s="147"/>
    </row>
    <row r="65" spans="1:8" ht="13" x14ac:dyDescent="0.3"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5">
      <c r="B66" s="258"/>
      <c r="E66" s="171"/>
      <c r="F66" s="127"/>
      <c r="G66" s="127"/>
      <c r="H66" s="127"/>
    </row>
    <row r="67" spans="1:8" ht="13" x14ac:dyDescent="0.3">
      <c r="A67" s="119">
        <v>7.4550000000000001</v>
      </c>
      <c r="B67" s="113" t="s">
        <v>284</v>
      </c>
      <c r="C67" s="113"/>
      <c r="D67" s="113"/>
      <c r="E67" s="156"/>
      <c r="F67" s="156"/>
      <c r="G67" s="269"/>
      <c r="H67" s="156"/>
    </row>
    <row r="68" spans="1:8" x14ac:dyDescent="0.25">
      <c r="B68" s="105"/>
      <c r="C68" s="99"/>
    </row>
    <row r="69" spans="1:8" x14ac:dyDescent="0.25">
      <c r="A69" s="271"/>
      <c r="B69" s="141"/>
      <c r="C69" s="141"/>
      <c r="D69" s="264"/>
      <c r="E69" s="147" t="s">
        <v>451</v>
      </c>
      <c r="F69" s="147" t="s">
        <v>451</v>
      </c>
      <c r="G69" s="147" t="s">
        <v>451</v>
      </c>
      <c r="H69" s="147" t="s">
        <v>451</v>
      </c>
    </row>
    <row r="70" spans="1:8" x14ac:dyDescent="0.25">
      <c r="A70" s="86" t="s">
        <v>452</v>
      </c>
      <c r="B70" s="368"/>
      <c r="C70" s="368"/>
      <c r="D70" s="368"/>
      <c r="E70" s="228">
        <v>0</v>
      </c>
      <c r="F70" s="228">
        <v>0</v>
      </c>
      <c r="G70" s="228">
        <v>0</v>
      </c>
      <c r="H70" s="228">
        <v>0</v>
      </c>
    </row>
    <row r="71" spans="1:8" x14ac:dyDescent="0.25">
      <c r="A71" s="86">
        <v>1</v>
      </c>
      <c r="B71" s="367"/>
      <c r="C71" s="367"/>
      <c r="D71" s="367"/>
      <c r="E71" s="139"/>
      <c r="F71" s="139"/>
      <c r="G71" s="139"/>
      <c r="H71" s="139"/>
    </row>
    <row r="72" spans="1:8" x14ac:dyDescent="0.25">
      <c r="A72" s="86">
        <v>2</v>
      </c>
      <c r="B72" s="367"/>
      <c r="C72" s="367"/>
      <c r="D72" s="367"/>
      <c r="E72" s="139"/>
      <c r="F72" s="139"/>
      <c r="G72" s="127"/>
      <c r="H72" s="127"/>
    </row>
    <row r="73" spans="1:8" x14ac:dyDescent="0.25">
      <c r="A73" s="86">
        <v>3</v>
      </c>
      <c r="B73" s="367"/>
      <c r="C73" s="367"/>
      <c r="D73" s="367"/>
      <c r="E73" s="139"/>
      <c r="F73" s="139"/>
      <c r="G73" s="139"/>
      <c r="H73" s="139"/>
    </row>
    <row r="74" spans="1:8" x14ac:dyDescent="0.25">
      <c r="A74" s="86">
        <v>4</v>
      </c>
      <c r="B74" s="367"/>
      <c r="C74" s="367"/>
      <c r="D74" s="367"/>
      <c r="E74" s="139"/>
      <c r="F74" s="139"/>
      <c r="G74" s="139"/>
      <c r="H74" s="139"/>
    </row>
    <row r="75" spans="1:8" x14ac:dyDescent="0.25">
      <c r="A75" s="86">
        <v>5</v>
      </c>
      <c r="B75" s="367"/>
      <c r="C75" s="367"/>
      <c r="D75" s="367"/>
      <c r="E75" s="127"/>
      <c r="F75" s="127"/>
      <c r="G75" s="127"/>
      <c r="H75" s="127"/>
    </row>
    <row r="76" spans="1:8" x14ac:dyDescent="0.25">
      <c r="A76" s="86">
        <v>6</v>
      </c>
      <c r="B76" s="367"/>
      <c r="C76" s="367"/>
      <c r="D76" s="367"/>
      <c r="E76" s="127"/>
      <c r="F76" s="272"/>
      <c r="G76" s="272"/>
      <c r="H76" s="272"/>
    </row>
    <row r="77" spans="1:8" x14ac:dyDescent="0.25">
      <c r="A77" s="86">
        <v>7</v>
      </c>
      <c r="B77" s="367"/>
      <c r="C77" s="367"/>
      <c r="D77" s="367"/>
      <c r="E77" s="272"/>
      <c r="F77" s="127"/>
      <c r="G77" s="323"/>
      <c r="H77" s="323"/>
    </row>
    <row r="78" spans="1:8" x14ac:dyDescent="0.25">
      <c r="A78" s="86">
        <v>8</v>
      </c>
      <c r="B78" s="367"/>
      <c r="C78" s="367"/>
      <c r="D78" s="367"/>
      <c r="E78" s="127"/>
      <c r="F78" s="127"/>
      <c r="G78" s="127"/>
      <c r="H78" s="127"/>
    </row>
    <row r="79" spans="1:8" x14ac:dyDescent="0.25">
      <c r="A79" s="86">
        <v>9</v>
      </c>
      <c r="B79" s="367"/>
      <c r="C79" s="367"/>
      <c r="D79" s="367"/>
      <c r="E79" s="139"/>
      <c r="F79" s="139"/>
      <c r="G79" s="323"/>
      <c r="H79" s="323"/>
    </row>
    <row r="80" spans="1:8" x14ac:dyDescent="0.25">
      <c r="A80" s="149">
        <v>10</v>
      </c>
      <c r="B80" s="366"/>
      <c r="C80" s="366"/>
      <c r="D80" s="366"/>
      <c r="E80" s="147"/>
      <c r="F80" s="147"/>
      <c r="G80" s="147"/>
      <c r="H80" s="147"/>
    </row>
    <row r="81" spans="1:8" ht="13" x14ac:dyDescent="0.3">
      <c r="D81" s="265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x14ac:dyDescent="0.25">
      <c r="B82" s="105"/>
      <c r="C82" s="99"/>
    </row>
    <row r="83" spans="1:8" ht="13" x14ac:dyDescent="0.3">
      <c r="A83" s="119">
        <v>7.4690000000000003</v>
      </c>
      <c r="B83" s="113" t="s">
        <v>81</v>
      </c>
      <c r="C83" s="113"/>
      <c r="D83" s="113"/>
      <c r="E83" s="156"/>
      <c r="F83" s="156"/>
      <c r="G83" s="269"/>
      <c r="H83" s="156"/>
    </row>
    <row r="84" spans="1:8" x14ac:dyDescent="0.25">
      <c r="B84" s="105"/>
      <c r="C84" s="99"/>
      <c r="F84" s="127"/>
      <c r="G84" s="127"/>
      <c r="H84" s="127"/>
    </row>
    <row r="85" spans="1:8" x14ac:dyDescent="0.25">
      <c r="A85" s="271"/>
      <c r="B85" s="141"/>
      <c r="C85" s="141"/>
      <c r="D85" s="264"/>
      <c r="E85" s="147" t="s">
        <v>451</v>
      </c>
      <c r="F85" s="147" t="s">
        <v>451</v>
      </c>
      <c r="G85" s="147" t="s">
        <v>451</v>
      </c>
      <c r="H85" s="147" t="s">
        <v>451</v>
      </c>
    </row>
    <row r="86" spans="1:8" x14ac:dyDescent="0.25">
      <c r="A86" s="86" t="s">
        <v>452</v>
      </c>
      <c r="B86" s="368"/>
      <c r="C86" s="368"/>
      <c r="D86" s="368"/>
      <c r="E86" s="228">
        <v>0</v>
      </c>
      <c r="F86" s="228">
        <v>0</v>
      </c>
      <c r="G86" s="228">
        <v>0</v>
      </c>
      <c r="H86" s="228">
        <v>0</v>
      </c>
    </row>
    <row r="87" spans="1:8" x14ac:dyDescent="0.25">
      <c r="A87" s="86">
        <v>1</v>
      </c>
      <c r="B87" s="367"/>
      <c r="C87" s="367"/>
      <c r="D87" s="367"/>
      <c r="E87" s="139"/>
      <c r="F87" s="139"/>
      <c r="G87" s="139"/>
      <c r="H87" s="139"/>
    </row>
    <row r="88" spans="1:8" x14ac:dyDescent="0.25">
      <c r="A88" s="86">
        <v>2</v>
      </c>
      <c r="B88" s="367"/>
      <c r="C88" s="367"/>
      <c r="D88" s="367"/>
      <c r="E88" s="139"/>
      <c r="F88" s="139"/>
      <c r="G88" s="127"/>
      <c r="H88" s="127"/>
    </row>
    <row r="89" spans="1:8" x14ac:dyDescent="0.25">
      <c r="A89" s="86">
        <v>3</v>
      </c>
      <c r="B89" s="367"/>
      <c r="C89" s="367"/>
      <c r="D89" s="367"/>
      <c r="E89" s="139"/>
      <c r="F89" s="139"/>
      <c r="G89" s="139"/>
      <c r="H89" s="139"/>
    </row>
    <row r="90" spans="1:8" x14ac:dyDescent="0.25">
      <c r="A90" s="86">
        <v>4</v>
      </c>
      <c r="B90" s="367"/>
      <c r="C90" s="367"/>
      <c r="D90" s="367"/>
      <c r="E90" s="139"/>
      <c r="F90" s="139"/>
      <c r="G90" s="139"/>
      <c r="H90" s="139"/>
    </row>
    <row r="91" spans="1:8" x14ac:dyDescent="0.25">
      <c r="A91" s="86">
        <v>5</v>
      </c>
      <c r="B91" s="367"/>
      <c r="C91" s="367"/>
      <c r="D91" s="367"/>
      <c r="E91" s="127"/>
      <c r="F91" s="127"/>
      <c r="G91" s="127"/>
      <c r="H91" s="127"/>
    </row>
    <row r="92" spans="1:8" x14ac:dyDescent="0.25">
      <c r="A92" s="86">
        <v>6</v>
      </c>
      <c r="B92" s="367"/>
      <c r="C92" s="367"/>
      <c r="D92" s="367"/>
      <c r="E92" s="127"/>
      <c r="F92" s="272"/>
      <c r="G92" s="272"/>
      <c r="H92" s="272"/>
    </row>
    <row r="93" spans="1:8" x14ac:dyDescent="0.25">
      <c r="A93" s="86">
        <v>7</v>
      </c>
      <c r="B93" s="367"/>
      <c r="C93" s="367"/>
      <c r="D93" s="367"/>
      <c r="E93" s="272"/>
      <c r="F93" s="127"/>
      <c r="G93" s="323"/>
      <c r="H93" s="323"/>
    </row>
    <row r="94" spans="1:8" x14ac:dyDescent="0.25">
      <c r="A94" s="86">
        <v>8</v>
      </c>
      <c r="B94" s="367"/>
      <c r="C94" s="367"/>
      <c r="D94" s="367"/>
      <c r="E94" s="127"/>
      <c r="F94" s="127"/>
      <c r="G94" s="127"/>
      <c r="H94" s="127"/>
    </row>
    <row r="95" spans="1:8" x14ac:dyDescent="0.25">
      <c r="A95" s="86">
        <v>9</v>
      </c>
      <c r="B95" s="367"/>
      <c r="C95" s="367"/>
      <c r="D95" s="367"/>
      <c r="E95" s="139"/>
      <c r="F95" s="139"/>
      <c r="G95" s="323"/>
      <c r="H95" s="323"/>
    </row>
    <row r="96" spans="1:8" x14ac:dyDescent="0.25">
      <c r="A96" s="149">
        <v>10</v>
      </c>
      <c r="B96" s="366"/>
      <c r="C96" s="366"/>
      <c r="D96" s="366"/>
      <c r="E96" s="147"/>
      <c r="F96" s="147"/>
      <c r="G96" s="147"/>
      <c r="H96" s="147"/>
    </row>
    <row r="97" spans="1:8" ht="13" x14ac:dyDescent="0.3">
      <c r="D97" s="265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8" spans="1:8" x14ac:dyDescent="0.25">
      <c r="B98" s="105"/>
      <c r="C98" s="99"/>
      <c r="F98" s="127"/>
      <c r="G98" s="127"/>
      <c r="H98" s="127"/>
    </row>
    <row r="99" spans="1:8" ht="13" x14ac:dyDescent="0.3">
      <c r="A99" s="119">
        <v>7.6</v>
      </c>
      <c r="B99" s="113" t="s">
        <v>285</v>
      </c>
      <c r="C99" s="113"/>
      <c r="D99" s="113"/>
      <c r="E99" s="156"/>
      <c r="F99" s="156"/>
      <c r="G99" s="269"/>
      <c r="H99" s="156"/>
    </row>
    <row r="100" spans="1:8" x14ac:dyDescent="0.25">
      <c r="B100" s="105"/>
      <c r="C100" s="99"/>
    </row>
    <row r="101" spans="1:8" x14ac:dyDescent="0.25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5">
      <c r="A102" s="86" t="s">
        <v>452</v>
      </c>
      <c r="B102" s="368"/>
      <c r="C102" s="368"/>
      <c r="D102" s="368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5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5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5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5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5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5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5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5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5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5">
      <c r="A112" s="149">
        <v>10</v>
      </c>
      <c r="B112" s="366"/>
      <c r="C112" s="366"/>
      <c r="D112" s="366"/>
      <c r="E112" s="147"/>
      <c r="F112" s="147"/>
      <c r="G112" s="147"/>
      <c r="H112" s="147"/>
    </row>
    <row r="113" spans="1:8" ht="13" x14ac:dyDescent="0.3">
      <c r="D113" s="265" t="s">
        <v>25</v>
      </c>
      <c r="E113" s="145">
        <f>SUM(E102:E112)</f>
        <v>0</v>
      </c>
      <c r="F113" s="145">
        <f t="shared" ref="F113:H113" si="6">SUM(F102:F112)</f>
        <v>0</v>
      </c>
      <c r="G113" s="145">
        <f t="shared" si="6"/>
        <v>0</v>
      </c>
      <c r="H113" s="145">
        <f t="shared" si="6"/>
        <v>0</v>
      </c>
    </row>
    <row r="114" spans="1:8" x14ac:dyDescent="0.25">
      <c r="B114" s="105"/>
      <c r="C114" s="99"/>
    </row>
    <row r="115" spans="1:8" ht="13" x14ac:dyDescent="0.3">
      <c r="A115" s="119">
        <v>7.63</v>
      </c>
      <c r="B115" s="113" t="s">
        <v>85</v>
      </c>
      <c r="C115" s="113"/>
      <c r="D115" s="113"/>
      <c r="E115" s="156"/>
      <c r="F115" s="156"/>
      <c r="G115" s="269"/>
      <c r="H115" s="156"/>
    </row>
    <row r="116" spans="1:8" x14ac:dyDescent="0.25">
      <c r="B116" s="105"/>
      <c r="C116" s="99"/>
    </row>
    <row r="117" spans="1:8" x14ac:dyDescent="0.25">
      <c r="A117" s="271"/>
      <c r="B117" s="141"/>
      <c r="C117" s="141"/>
      <c r="D117" s="264"/>
      <c r="E117" s="147" t="s">
        <v>451</v>
      </c>
      <c r="F117" s="147" t="s">
        <v>451</v>
      </c>
      <c r="G117" s="147" t="s">
        <v>451</v>
      </c>
      <c r="H117" s="147" t="s">
        <v>451</v>
      </c>
    </row>
    <row r="118" spans="1:8" x14ac:dyDescent="0.25">
      <c r="A118" s="86" t="s">
        <v>452</v>
      </c>
      <c r="B118" s="368"/>
      <c r="C118" s="368"/>
      <c r="D118" s="368"/>
      <c r="E118" s="228">
        <v>0</v>
      </c>
      <c r="F118" s="228">
        <v>0</v>
      </c>
      <c r="G118" s="228">
        <v>0</v>
      </c>
      <c r="H118" s="228">
        <v>0</v>
      </c>
    </row>
    <row r="119" spans="1:8" x14ac:dyDescent="0.25">
      <c r="A119" s="86">
        <v>1</v>
      </c>
      <c r="B119" s="367"/>
      <c r="C119" s="367"/>
      <c r="D119" s="367"/>
      <c r="E119" s="139"/>
      <c r="F119" s="139"/>
      <c r="G119" s="139"/>
      <c r="H119" s="139"/>
    </row>
    <row r="120" spans="1:8" x14ac:dyDescent="0.25">
      <c r="A120" s="86">
        <v>2</v>
      </c>
      <c r="B120" s="367"/>
      <c r="C120" s="367"/>
      <c r="D120" s="367"/>
      <c r="E120" s="139"/>
      <c r="F120" s="139"/>
      <c r="G120" s="127"/>
      <c r="H120" s="127"/>
    </row>
    <row r="121" spans="1:8" x14ac:dyDescent="0.25">
      <c r="A121" s="86">
        <v>3</v>
      </c>
      <c r="B121" s="367"/>
      <c r="C121" s="367"/>
      <c r="D121" s="367"/>
      <c r="E121" s="139"/>
      <c r="F121" s="139"/>
      <c r="G121" s="139"/>
      <c r="H121" s="139"/>
    </row>
    <row r="122" spans="1:8" x14ac:dyDescent="0.25">
      <c r="A122" s="86">
        <v>4</v>
      </c>
      <c r="B122" s="367"/>
      <c r="C122" s="367"/>
      <c r="D122" s="367"/>
      <c r="E122" s="139"/>
      <c r="F122" s="139"/>
      <c r="G122" s="139"/>
      <c r="H122" s="139"/>
    </row>
    <row r="123" spans="1:8" x14ac:dyDescent="0.25">
      <c r="A123" s="86">
        <v>5</v>
      </c>
      <c r="B123" s="367"/>
      <c r="C123" s="367"/>
      <c r="D123" s="367"/>
      <c r="E123" s="127"/>
      <c r="F123" s="127"/>
      <c r="G123" s="127"/>
      <c r="H123" s="127"/>
    </row>
    <row r="124" spans="1:8" x14ac:dyDescent="0.25">
      <c r="A124" s="86">
        <v>6</v>
      </c>
      <c r="B124" s="367"/>
      <c r="C124" s="367"/>
      <c r="D124" s="367"/>
      <c r="E124" s="127"/>
      <c r="F124" s="272"/>
      <c r="G124" s="272"/>
      <c r="H124" s="272"/>
    </row>
    <row r="125" spans="1:8" x14ac:dyDescent="0.25">
      <c r="A125" s="86">
        <v>7</v>
      </c>
      <c r="B125" s="367"/>
      <c r="C125" s="367"/>
      <c r="D125" s="367"/>
      <c r="E125" s="272"/>
      <c r="F125" s="127"/>
      <c r="G125" s="323"/>
      <c r="H125" s="323"/>
    </row>
    <row r="126" spans="1:8" x14ac:dyDescent="0.25">
      <c r="A126" s="86">
        <v>8</v>
      </c>
      <c r="B126" s="367"/>
      <c r="C126" s="367"/>
      <c r="D126" s="367"/>
      <c r="E126" s="127"/>
      <c r="F126" s="127"/>
      <c r="G126" s="127"/>
      <c r="H126" s="127"/>
    </row>
    <row r="127" spans="1:8" x14ac:dyDescent="0.25">
      <c r="A127" s="86">
        <v>9</v>
      </c>
      <c r="B127" s="367"/>
      <c r="C127" s="367"/>
      <c r="D127" s="367"/>
      <c r="E127" s="139"/>
      <c r="F127" s="139"/>
      <c r="G127" s="323"/>
      <c r="H127" s="323"/>
    </row>
    <row r="128" spans="1:8" x14ac:dyDescent="0.25">
      <c r="A128" s="149">
        <v>10</v>
      </c>
      <c r="B128" s="366"/>
      <c r="C128" s="366"/>
      <c r="D128" s="366"/>
      <c r="E128" s="147"/>
      <c r="F128" s="147"/>
      <c r="G128" s="147"/>
      <c r="H128" s="147"/>
    </row>
    <row r="129" spans="1:8" ht="13" x14ac:dyDescent="0.3">
      <c r="D129" s="265" t="s">
        <v>25</v>
      </c>
      <c r="E129" s="145">
        <f>SUM(E118:E128)</f>
        <v>0</v>
      </c>
      <c r="F129" s="145">
        <f t="shared" ref="F129:H129" si="7">SUM(F118:F128)</f>
        <v>0</v>
      </c>
      <c r="G129" s="145">
        <f t="shared" si="7"/>
        <v>0</v>
      </c>
      <c r="H129" s="145">
        <f t="shared" si="7"/>
        <v>0</v>
      </c>
    </row>
    <row r="130" spans="1:8" x14ac:dyDescent="0.25">
      <c r="B130" s="105"/>
      <c r="C130" s="99"/>
      <c r="F130" s="127"/>
      <c r="G130" s="127"/>
      <c r="H130" s="127"/>
    </row>
    <row r="131" spans="1:8" ht="13" x14ac:dyDescent="0.3">
      <c r="A131" s="119">
        <v>7.92</v>
      </c>
      <c r="B131" s="113" t="s">
        <v>87</v>
      </c>
      <c r="C131" s="113"/>
      <c r="D131" s="113"/>
      <c r="E131" s="156"/>
      <c r="F131" s="156"/>
      <c r="G131" s="269"/>
      <c r="H131" s="156"/>
    </row>
    <row r="132" spans="1:8" x14ac:dyDescent="0.25">
      <c r="B132" s="105"/>
      <c r="C132" s="99"/>
    </row>
    <row r="133" spans="1:8" x14ac:dyDescent="0.25">
      <c r="A133" s="271"/>
      <c r="B133" s="141"/>
      <c r="C133" s="141"/>
      <c r="D133" s="264"/>
      <c r="E133" s="147" t="s">
        <v>451</v>
      </c>
      <c r="F133" s="147" t="s">
        <v>451</v>
      </c>
      <c r="G133" s="147" t="s">
        <v>451</v>
      </c>
      <c r="H133" s="147" t="s">
        <v>451</v>
      </c>
    </row>
    <row r="134" spans="1:8" x14ac:dyDescent="0.25">
      <c r="A134" s="86" t="s">
        <v>452</v>
      </c>
      <c r="B134" s="368"/>
      <c r="C134" s="368"/>
      <c r="D134" s="368"/>
      <c r="E134" s="228">
        <v>0</v>
      </c>
      <c r="F134" s="228">
        <v>0</v>
      </c>
      <c r="G134" s="228">
        <v>0</v>
      </c>
      <c r="H134" s="228">
        <v>0</v>
      </c>
    </row>
    <row r="135" spans="1:8" x14ac:dyDescent="0.25">
      <c r="A135" s="86">
        <v>1</v>
      </c>
      <c r="B135" s="367"/>
      <c r="C135" s="367"/>
      <c r="D135" s="367"/>
      <c r="E135" s="139"/>
      <c r="F135" s="139"/>
      <c r="G135" s="139"/>
      <c r="H135" s="139"/>
    </row>
    <row r="136" spans="1:8" x14ac:dyDescent="0.25">
      <c r="A136" s="86">
        <v>2</v>
      </c>
      <c r="B136" s="367"/>
      <c r="C136" s="367"/>
      <c r="D136" s="367"/>
      <c r="E136" s="139"/>
      <c r="F136" s="139"/>
      <c r="G136" s="127"/>
      <c r="H136" s="127"/>
    </row>
    <row r="137" spans="1:8" x14ac:dyDescent="0.25">
      <c r="A137" s="86">
        <v>3</v>
      </c>
      <c r="B137" s="367"/>
      <c r="C137" s="367"/>
      <c r="D137" s="367"/>
      <c r="E137" s="139"/>
      <c r="F137" s="139"/>
      <c r="G137" s="139"/>
      <c r="H137" s="139"/>
    </row>
    <row r="138" spans="1:8" x14ac:dyDescent="0.25">
      <c r="A138" s="86">
        <v>4</v>
      </c>
      <c r="B138" s="367"/>
      <c r="C138" s="367"/>
      <c r="D138" s="367"/>
      <c r="E138" s="139"/>
      <c r="F138" s="139"/>
      <c r="G138" s="139"/>
      <c r="H138" s="139"/>
    </row>
    <row r="139" spans="1:8" x14ac:dyDescent="0.25">
      <c r="A139" s="86">
        <v>5</v>
      </c>
      <c r="B139" s="367"/>
      <c r="C139" s="367"/>
      <c r="D139" s="367"/>
      <c r="E139" s="127"/>
      <c r="F139" s="127"/>
      <c r="G139" s="127"/>
      <c r="H139" s="127"/>
    </row>
    <row r="140" spans="1:8" x14ac:dyDescent="0.25">
      <c r="A140" s="86">
        <v>6</v>
      </c>
      <c r="B140" s="367"/>
      <c r="C140" s="367"/>
      <c r="D140" s="367"/>
      <c r="E140" s="127"/>
      <c r="F140" s="272"/>
      <c r="G140" s="272"/>
      <c r="H140" s="272"/>
    </row>
    <row r="141" spans="1:8" x14ac:dyDescent="0.25">
      <c r="A141" s="86">
        <v>7</v>
      </c>
      <c r="B141" s="367"/>
      <c r="C141" s="367"/>
      <c r="D141" s="367"/>
      <c r="E141" s="272"/>
      <c r="F141" s="127"/>
      <c r="G141" s="323"/>
      <c r="H141" s="323"/>
    </row>
    <row r="142" spans="1:8" x14ac:dyDescent="0.25">
      <c r="A142" s="86">
        <v>8</v>
      </c>
      <c r="B142" s="367"/>
      <c r="C142" s="367"/>
      <c r="D142" s="367"/>
      <c r="E142" s="127"/>
      <c r="F142" s="127"/>
      <c r="G142" s="127"/>
      <c r="H142" s="127"/>
    </row>
    <row r="143" spans="1:8" x14ac:dyDescent="0.25">
      <c r="A143" s="86">
        <v>9</v>
      </c>
      <c r="B143" s="367"/>
      <c r="C143" s="367"/>
      <c r="D143" s="367"/>
      <c r="E143" s="139"/>
      <c r="F143" s="139"/>
      <c r="G143" s="323"/>
      <c r="H143" s="323"/>
    </row>
    <row r="144" spans="1:8" x14ac:dyDescent="0.25">
      <c r="A144" s="149">
        <v>10</v>
      </c>
      <c r="B144" s="366"/>
      <c r="C144" s="366"/>
      <c r="D144" s="366"/>
      <c r="E144" s="147"/>
      <c r="F144" s="147"/>
      <c r="G144" s="147"/>
      <c r="H144" s="147"/>
    </row>
    <row r="145" spans="4:8" ht="13" x14ac:dyDescent="0.3">
      <c r="D145" s="265" t="s">
        <v>25</v>
      </c>
      <c r="E145" s="145">
        <f>SUM(E134:E144)</f>
        <v>0</v>
      </c>
      <c r="F145" s="145">
        <f t="shared" ref="F145:H145" si="8">SUM(F134:F144)</f>
        <v>0</v>
      </c>
      <c r="G145" s="145">
        <f t="shared" si="8"/>
        <v>0</v>
      </c>
      <c r="H145" s="145">
        <f t="shared" si="8"/>
        <v>0</v>
      </c>
    </row>
  </sheetData>
  <mergeCells count="99">
    <mergeCell ref="B140:D140"/>
    <mergeCell ref="B141:D141"/>
    <mergeCell ref="B142:D142"/>
    <mergeCell ref="B143:D143"/>
    <mergeCell ref="B144:D144"/>
    <mergeCell ref="B135:D135"/>
    <mergeCell ref="B136:D136"/>
    <mergeCell ref="B137:D137"/>
    <mergeCell ref="B138:D138"/>
    <mergeCell ref="B139:D139"/>
    <mergeCell ref="B125:D125"/>
    <mergeCell ref="B126:D126"/>
    <mergeCell ref="B127:D127"/>
    <mergeCell ref="B128:D128"/>
    <mergeCell ref="B134:D134"/>
    <mergeCell ref="B120:D120"/>
    <mergeCell ref="B121:D121"/>
    <mergeCell ref="B122:D122"/>
    <mergeCell ref="B123:D123"/>
    <mergeCell ref="B124:D124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95:D95"/>
    <mergeCell ref="B96:D96"/>
    <mergeCell ref="B102:D102"/>
    <mergeCell ref="B103:D103"/>
    <mergeCell ref="B104:D104"/>
    <mergeCell ref="B90:D90"/>
    <mergeCell ref="B91:D91"/>
    <mergeCell ref="B92:D92"/>
    <mergeCell ref="B93:D93"/>
    <mergeCell ref="B94:D94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61:D61"/>
    <mergeCell ref="B62:D62"/>
    <mergeCell ref="B63:D63"/>
    <mergeCell ref="B64:D64"/>
    <mergeCell ref="B86:D86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796875" defaultRowHeight="12.5" x14ac:dyDescent="0.25"/>
  <cols>
    <col min="1" max="8" width="15.7265625" style="73" customWidth="1"/>
    <col min="9" max="9" width="10.7265625" style="73" customWidth="1"/>
    <col min="10" max="13" width="11.26953125" style="73" bestFit="1" customWidth="1"/>
    <col min="14" max="14" width="10.26953125" style="73" bestFit="1" customWidth="1"/>
    <col min="15" max="19" width="11.26953125" style="73" bestFit="1" customWidth="1"/>
    <col min="20" max="16384" width="9.1796875" style="73"/>
  </cols>
  <sheetData>
    <row r="1" spans="1:8" ht="18" x14ac:dyDescent="0.4">
      <c r="A1" s="237" t="s">
        <v>480</v>
      </c>
      <c r="B1" s="236" t="s">
        <v>286</v>
      </c>
      <c r="C1" s="134"/>
      <c r="D1" s="117"/>
      <c r="E1" s="117"/>
      <c r="F1" s="117"/>
      <c r="G1" s="117"/>
      <c r="H1" s="117"/>
    </row>
    <row r="3" spans="1:8" ht="13" x14ac:dyDescent="0.3">
      <c r="A3" s="119">
        <v>8.14</v>
      </c>
      <c r="B3" s="113" t="s">
        <v>287</v>
      </c>
      <c r="C3" s="113"/>
      <c r="D3" s="135"/>
      <c r="E3" s="156"/>
      <c r="F3" s="156"/>
      <c r="G3" s="269"/>
      <c r="H3" s="156"/>
    </row>
    <row r="4" spans="1:8" x14ac:dyDescent="0.25">
      <c r="A4" s="127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4" x14ac:dyDescent="0.3">
      <c r="A18" s="127"/>
      <c r="B18" s="127"/>
      <c r="D18" s="127"/>
      <c r="E18" s="127"/>
      <c r="F18" s="127"/>
      <c r="G18" s="127"/>
      <c r="H18" s="249"/>
    </row>
    <row r="19" spans="1:8" ht="13" x14ac:dyDescent="0.3">
      <c r="A19" s="143">
        <v>8.1780000000000008</v>
      </c>
      <c r="B19" s="113" t="s">
        <v>289</v>
      </c>
      <c r="C19" s="113"/>
      <c r="D19" s="135"/>
      <c r="E19" s="156"/>
      <c r="F19" s="156"/>
      <c r="G19" s="269"/>
      <c r="H19" s="156"/>
    </row>
    <row r="20" spans="1:8" x14ac:dyDescent="0.25">
      <c r="A20" s="127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4" x14ac:dyDescent="0.3">
      <c r="A34" s="127"/>
      <c r="F34" s="127"/>
      <c r="G34" s="127"/>
      <c r="H34" s="249"/>
    </row>
    <row r="35" spans="1:8" ht="13" x14ac:dyDescent="0.3">
      <c r="A35" s="143">
        <v>8.1839999999999993</v>
      </c>
      <c r="B35" s="113" t="s">
        <v>290</v>
      </c>
      <c r="C35" s="113"/>
      <c r="D35" s="135"/>
      <c r="E35" s="156"/>
      <c r="F35" s="156"/>
      <c r="G35" s="269"/>
      <c r="H35" s="156"/>
    </row>
    <row r="36" spans="1:8" x14ac:dyDescent="0.25">
      <c r="A36" s="127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4" x14ac:dyDescent="0.3">
      <c r="A50" s="127"/>
      <c r="F50" s="127"/>
      <c r="G50" s="127"/>
      <c r="H50" s="249"/>
    </row>
    <row r="51" spans="1:8" ht="13" x14ac:dyDescent="0.3">
      <c r="A51" s="143">
        <v>8.3849999999999998</v>
      </c>
      <c r="B51" s="113" t="s">
        <v>91</v>
      </c>
      <c r="C51" s="178"/>
      <c r="D51" s="178"/>
      <c r="E51" s="156"/>
      <c r="F51" s="156"/>
      <c r="G51" s="269"/>
      <c r="H51" s="156"/>
    </row>
    <row r="53" spans="1:8" x14ac:dyDescent="0.25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5">
      <c r="A54" s="86" t="s">
        <v>452</v>
      </c>
      <c r="B54" s="368"/>
      <c r="C54" s="368"/>
      <c r="D54" s="368"/>
      <c r="E54" s="228">
        <v>0</v>
      </c>
      <c r="F54" s="228">
        <v>0</v>
      </c>
      <c r="G54" s="228">
        <v>0</v>
      </c>
      <c r="H54" s="228">
        <v>0</v>
      </c>
    </row>
    <row r="55" spans="1:8" x14ac:dyDescent="0.25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5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5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5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5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5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5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5">
      <c r="A64" s="149">
        <v>10</v>
      </c>
      <c r="B64" s="366"/>
      <c r="C64" s="366"/>
      <c r="D64" s="366"/>
      <c r="E64" s="147"/>
      <c r="F64" s="147"/>
      <c r="G64" s="147"/>
      <c r="H64" s="147"/>
    </row>
    <row r="65" spans="1:8" ht="13" x14ac:dyDescent="0.3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ht="14" x14ac:dyDescent="0.3">
      <c r="A66" s="79"/>
      <c r="B66" s="79"/>
      <c r="C66" s="79"/>
      <c r="F66" s="127"/>
      <c r="G66" s="127"/>
      <c r="H66" s="249"/>
    </row>
    <row r="67" spans="1:8" ht="13" x14ac:dyDescent="0.3">
      <c r="A67" s="119">
        <v>8.5</v>
      </c>
      <c r="B67" s="113" t="s">
        <v>93</v>
      </c>
      <c r="C67" s="135"/>
      <c r="D67" s="135"/>
      <c r="E67" s="156"/>
      <c r="F67" s="156"/>
      <c r="G67" s="269"/>
      <c r="H67" s="156"/>
    </row>
    <row r="68" spans="1:8" ht="13" x14ac:dyDescent="0.3">
      <c r="A68" s="79"/>
      <c r="G68" s="99"/>
    </row>
    <row r="69" spans="1:8" x14ac:dyDescent="0.25">
      <c r="A69" s="271"/>
      <c r="B69" s="141"/>
      <c r="C69" s="141"/>
      <c r="D69" s="264"/>
      <c r="E69" s="147" t="s">
        <v>451</v>
      </c>
      <c r="F69" s="147" t="s">
        <v>451</v>
      </c>
      <c r="G69" s="147" t="s">
        <v>451</v>
      </c>
      <c r="H69" s="147" t="s">
        <v>451</v>
      </c>
    </row>
    <row r="70" spans="1:8" x14ac:dyDescent="0.25">
      <c r="A70" s="86" t="s">
        <v>452</v>
      </c>
      <c r="B70" s="368"/>
      <c r="C70" s="368"/>
      <c r="D70" s="368"/>
      <c r="E70" s="228">
        <v>0</v>
      </c>
      <c r="F70" s="228">
        <v>0</v>
      </c>
      <c r="G70" s="228">
        <v>0</v>
      </c>
      <c r="H70" s="228">
        <v>0</v>
      </c>
    </row>
    <row r="71" spans="1:8" x14ac:dyDescent="0.25">
      <c r="A71" s="86">
        <v>1</v>
      </c>
      <c r="B71" s="367"/>
      <c r="C71" s="367"/>
      <c r="D71" s="367"/>
      <c r="E71" s="139"/>
      <c r="F71" s="139"/>
      <c r="G71" s="139"/>
      <c r="H71" s="139"/>
    </row>
    <row r="72" spans="1:8" x14ac:dyDescent="0.25">
      <c r="A72" s="86">
        <v>2</v>
      </c>
      <c r="B72" s="367"/>
      <c r="C72" s="367"/>
      <c r="D72" s="367"/>
      <c r="E72" s="139"/>
      <c r="F72" s="139"/>
      <c r="G72" s="127"/>
      <c r="H72" s="127"/>
    </row>
    <row r="73" spans="1:8" x14ac:dyDescent="0.25">
      <c r="A73" s="86">
        <v>3</v>
      </c>
      <c r="B73" s="367"/>
      <c r="C73" s="367"/>
      <c r="D73" s="367"/>
      <c r="E73" s="139"/>
      <c r="F73" s="139"/>
      <c r="G73" s="139"/>
      <c r="H73" s="139"/>
    </row>
    <row r="74" spans="1:8" x14ac:dyDescent="0.25">
      <c r="A74" s="86">
        <v>4</v>
      </c>
      <c r="B74" s="367"/>
      <c r="C74" s="367"/>
      <c r="D74" s="367"/>
      <c r="E74" s="139"/>
      <c r="F74" s="139"/>
      <c r="G74" s="139"/>
      <c r="H74" s="139"/>
    </row>
    <row r="75" spans="1:8" x14ac:dyDescent="0.25">
      <c r="A75" s="86">
        <v>5</v>
      </c>
      <c r="B75" s="367"/>
      <c r="C75" s="367"/>
      <c r="D75" s="367"/>
      <c r="E75" s="127"/>
      <c r="F75" s="127"/>
      <c r="G75" s="127"/>
      <c r="H75" s="127"/>
    </row>
    <row r="76" spans="1:8" x14ac:dyDescent="0.25">
      <c r="A76" s="86">
        <v>6</v>
      </c>
      <c r="B76" s="367"/>
      <c r="C76" s="367"/>
      <c r="D76" s="367"/>
      <c r="E76" s="127"/>
      <c r="F76" s="272"/>
      <c r="G76" s="272"/>
      <c r="H76" s="272"/>
    </row>
    <row r="77" spans="1:8" x14ac:dyDescent="0.25">
      <c r="A77" s="86">
        <v>7</v>
      </c>
      <c r="B77" s="367"/>
      <c r="C77" s="367"/>
      <c r="D77" s="367"/>
      <c r="E77" s="272"/>
      <c r="F77" s="127"/>
      <c r="G77" s="323"/>
      <c r="H77" s="323"/>
    </row>
    <row r="78" spans="1:8" x14ac:dyDescent="0.25">
      <c r="A78" s="86">
        <v>8</v>
      </c>
      <c r="B78" s="367"/>
      <c r="C78" s="367"/>
      <c r="D78" s="367"/>
      <c r="E78" s="127"/>
      <c r="F78" s="127"/>
      <c r="G78" s="127"/>
      <c r="H78" s="127"/>
    </row>
    <row r="79" spans="1:8" x14ac:dyDescent="0.25">
      <c r="A79" s="86">
        <v>9</v>
      </c>
      <c r="B79" s="367"/>
      <c r="C79" s="367"/>
      <c r="D79" s="367"/>
      <c r="E79" s="139"/>
      <c r="F79" s="139"/>
      <c r="G79" s="323"/>
      <c r="H79" s="323"/>
    </row>
    <row r="80" spans="1:8" x14ac:dyDescent="0.25">
      <c r="A80" s="149">
        <v>10</v>
      </c>
      <c r="B80" s="366"/>
      <c r="C80" s="366"/>
      <c r="D80" s="366"/>
      <c r="E80" s="147"/>
      <c r="F80" s="147"/>
      <c r="G80" s="147"/>
      <c r="H80" s="147"/>
    </row>
    <row r="81" spans="1:8" ht="13" x14ac:dyDescent="0.3">
      <c r="A81" s="110"/>
      <c r="D81" s="265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ht="14" x14ac:dyDescent="0.3">
      <c r="A82" s="79"/>
      <c r="E82" s="127"/>
      <c r="F82" s="127"/>
      <c r="G82" s="127"/>
      <c r="H82" s="249"/>
    </row>
    <row r="83" spans="1:8" ht="13" x14ac:dyDescent="0.3">
      <c r="A83" s="119">
        <v>8.6</v>
      </c>
      <c r="B83" s="113" t="s">
        <v>509</v>
      </c>
      <c r="C83" s="113"/>
      <c r="D83" s="135"/>
      <c r="E83" s="156"/>
      <c r="F83" s="156"/>
      <c r="G83" s="269"/>
      <c r="H83" s="156"/>
    </row>
    <row r="85" spans="1:8" x14ac:dyDescent="0.25">
      <c r="A85" s="271"/>
      <c r="B85" s="141"/>
      <c r="C85" s="141"/>
      <c r="D85" s="264"/>
      <c r="E85" s="147" t="s">
        <v>451</v>
      </c>
      <c r="F85" s="147" t="s">
        <v>451</v>
      </c>
      <c r="G85" s="147" t="s">
        <v>451</v>
      </c>
      <c r="H85" s="147" t="s">
        <v>451</v>
      </c>
    </row>
    <row r="86" spans="1:8" x14ac:dyDescent="0.25">
      <c r="A86" s="86" t="s">
        <v>452</v>
      </c>
      <c r="B86" s="368"/>
      <c r="C86" s="368"/>
      <c r="D86" s="368"/>
      <c r="E86" s="228">
        <v>0</v>
      </c>
      <c r="F86" s="228">
        <v>0</v>
      </c>
      <c r="G86" s="228">
        <v>0</v>
      </c>
      <c r="H86" s="228">
        <v>0</v>
      </c>
    </row>
    <row r="87" spans="1:8" x14ac:dyDescent="0.25">
      <c r="A87" s="86">
        <v>1</v>
      </c>
      <c r="B87" s="367"/>
      <c r="C87" s="367"/>
      <c r="D87" s="367"/>
      <c r="E87" s="139"/>
      <c r="F87" s="139"/>
      <c r="G87" s="139"/>
      <c r="H87" s="139"/>
    </row>
    <row r="88" spans="1:8" x14ac:dyDescent="0.25">
      <c r="A88" s="86">
        <v>2</v>
      </c>
      <c r="B88" s="367"/>
      <c r="C88" s="367"/>
      <c r="D88" s="367"/>
      <c r="E88" s="139"/>
      <c r="F88" s="139"/>
      <c r="G88" s="127"/>
      <c r="H88" s="127"/>
    </row>
    <row r="89" spans="1:8" x14ac:dyDescent="0.25">
      <c r="A89" s="86">
        <v>3</v>
      </c>
      <c r="B89" s="367"/>
      <c r="C89" s="367"/>
      <c r="D89" s="367"/>
      <c r="E89" s="139"/>
      <c r="F89" s="139"/>
      <c r="G89" s="139"/>
      <c r="H89" s="139"/>
    </row>
    <row r="90" spans="1:8" x14ac:dyDescent="0.25">
      <c r="A90" s="86">
        <v>4</v>
      </c>
      <c r="B90" s="367"/>
      <c r="C90" s="367"/>
      <c r="D90" s="367"/>
      <c r="E90" s="139"/>
      <c r="F90" s="139"/>
      <c r="G90" s="139"/>
      <c r="H90" s="139"/>
    </row>
    <row r="91" spans="1:8" x14ac:dyDescent="0.25">
      <c r="A91" s="86">
        <v>5</v>
      </c>
      <c r="B91" s="367"/>
      <c r="C91" s="367"/>
      <c r="D91" s="367"/>
      <c r="E91" s="127"/>
      <c r="F91" s="127"/>
      <c r="G91" s="127"/>
      <c r="H91" s="127"/>
    </row>
    <row r="92" spans="1:8" x14ac:dyDescent="0.25">
      <c r="A92" s="86">
        <v>6</v>
      </c>
      <c r="B92" s="367"/>
      <c r="C92" s="367"/>
      <c r="D92" s="367"/>
      <c r="E92" s="127"/>
      <c r="F92" s="272"/>
      <c r="G92" s="272"/>
      <c r="H92" s="272"/>
    </row>
    <row r="93" spans="1:8" x14ac:dyDescent="0.25">
      <c r="A93" s="86">
        <v>7</v>
      </c>
      <c r="B93" s="367"/>
      <c r="C93" s="367"/>
      <c r="D93" s="367"/>
      <c r="E93" s="272"/>
      <c r="F93" s="127"/>
      <c r="G93" s="323"/>
      <c r="H93" s="323"/>
    </row>
    <row r="94" spans="1:8" x14ac:dyDescent="0.25">
      <c r="A94" s="86">
        <v>8</v>
      </c>
      <c r="B94" s="367"/>
      <c r="C94" s="367"/>
      <c r="D94" s="367"/>
      <c r="E94" s="127"/>
      <c r="F94" s="127"/>
      <c r="G94" s="127"/>
      <c r="H94" s="127"/>
    </row>
    <row r="95" spans="1:8" x14ac:dyDescent="0.25">
      <c r="A95" s="86">
        <v>9</v>
      </c>
      <c r="B95" s="367"/>
      <c r="C95" s="367"/>
      <c r="D95" s="367"/>
      <c r="E95" s="139"/>
      <c r="F95" s="139"/>
      <c r="G95" s="323"/>
      <c r="H95" s="323"/>
    </row>
    <row r="96" spans="1:8" x14ac:dyDescent="0.25">
      <c r="A96" s="149">
        <v>10</v>
      </c>
      <c r="B96" s="366"/>
      <c r="C96" s="366"/>
      <c r="D96" s="366"/>
      <c r="E96" s="147"/>
      <c r="F96" s="147"/>
      <c r="G96" s="147"/>
      <c r="H96" s="147"/>
    </row>
    <row r="97" spans="1:8" ht="13" x14ac:dyDescent="0.3">
      <c r="A97" s="110"/>
      <c r="D97" s="265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9" spans="1:8" ht="13" x14ac:dyDescent="0.3">
      <c r="A99" s="119">
        <v>8.8170000000000002</v>
      </c>
      <c r="B99" s="113" t="s">
        <v>95</v>
      </c>
      <c r="C99" s="113"/>
      <c r="D99" s="135"/>
      <c r="E99" s="156"/>
      <c r="F99" s="156"/>
      <c r="G99" s="269"/>
      <c r="H99" s="156"/>
    </row>
    <row r="101" spans="1:8" x14ac:dyDescent="0.25">
      <c r="A101" s="270"/>
      <c r="B101" s="141"/>
      <c r="C101" s="141"/>
      <c r="D101" s="141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ht="13" x14ac:dyDescent="0.3">
      <c r="A102" s="79" t="s">
        <v>261</v>
      </c>
      <c r="E102" s="127"/>
      <c r="F102" s="127"/>
      <c r="G102" s="127"/>
      <c r="H102" s="127"/>
    </row>
    <row r="103" spans="1:8" x14ac:dyDescent="0.25">
      <c r="B103" s="86" t="s">
        <v>262</v>
      </c>
      <c r="C103" s="127" t="s">
        <v>263</v>
      </c>
      <c r="D103" s="127" t="s">
        <v>180</v>
      </c>
      <c r="E103" s="127"/>
      <c r="F103" s="127"/>
      <c r="G103" s="127"/>
      <c r="H103" s="127"/>
    </row>
    <row r="104" spans="1:8" x14ac:dyDescent="0.25">
      <c r="B104" s="86" t="s">
        <v>262</v>
      </c>
      <c r="C104" s="127" t="s">
        <v>263</v>
      </c>
      <c r="D104" s="127" t="s">
        <v>180</v>
      </c>
      <c r="E104" s="127"/>
      <c r="F104" s="127"/>
      <c r="G104" s="127"/>
      <c r="H104" s="127"/>
    </row>
    <row r="105" spans="1:8" x14ac:dyDescent="0.25">
      <c r="B105" s="86" t="s">
        <v>262</v>
      </c>
      <c r="C105" s="127" t="s">
        <v>263</v>
      </c>
      <c r="D105" s="127" t="s">
        <v>180</v>
      </c>
      <c r="E105" s="127"/>
      <c r="F105" s="127"/>
      <c r="G105" s="127"/>
      <c r="H105" s="127"/>
    </row>
    <row r="106" spans="1:8" x14ac:dyDescent="0.25">
      <c r="B106" s="86" t="s">
        <v>262</v>
      </c>
      <c r="C106" s="127" t="s">
        <v>263</v>
      </c>
      <c r="D106" s="127" t="s">
        <v>180</v>
      </c>
      <c r="E106" s="127"/>
      <c r="F106" s="127"/>
      <c r="G106" s="127"/>
      <c r="H106" s="127"/>
    </row>
    <row r="107" spans="1:8" x14ac:dyDescent="0.25">
      <c r="B107" s="86" t="s">
        <v>262</v>
      </c>
      <c r="C107" s="127" t="s">
        <v>263</v>
      </c>
      <c r="D107" s="127" t="s">
        <v>180</v>
      </c>
      <c r="E107" s="127"/>
      <c r="F107" s="127"/>
      <c r="G107" s="127"/>
      <c r="H107" s="127"/>
    </row>
    <row r="108" spans="1:8" x14ac:dyDescent="0.25">
      <c r="B108" s="86" t="s">
        <v>262</v>
      </c>
      <c r="C108" s="127" t="s">
        <v>263</v>
      </c>
      <c r="D108" s="127" t="s">
        <v>180</v>
      </c>
      <c r="E108" s="127"/>
      <c r="F108" s="127"/>
      <c r="G108" s="127"/>
      <c r="H108" s="127"/>
    </row>
    <row r="109" spans="1:8" x14ac:dyDescent="0.25">
      <c r="B109" s="86" t="s">
        <v>262</v>
      </c>
      <c r="C109" s="127" t="s">
        <v>263</v>
      </c>
      <c r="D109" s="127" t="s">
        <v>180</v>
      </c>
      <c r="E109" s="127"/>
      <c r="F109" s="127"/>
      <c r="G109" s="127"/>
      <c r="H109" s="127"/>
    </row>
    <row r="110" spans="1:8" x14ac:dyDescent="0.25">
      <c r="B110" s="86" t="s">
        <v>262</v>
      </c>
      <c r="C110" s="127" t="s">
        <v>263</v>
      </c>
      <c r="D110" s="127" t="s">
        <v>180</v>
      </c>
      <c r="E110" s="127"/>
      <c r="F110" s="127"/>
      <c r="G110" s="127"/>
      <c r="H110" s="127"/>
    </row>
    <row r="111" spans="1:8" x14ac:dyDescent="0.25">
      <c r="B111" s="86" t="s">
        <v>262</v>
      </c>
      <c r="C111" s="127" t="s">
        <v>263</v>
      </c>
      <c r="D111" s="127" t="s">
        <v>180</v>
      </c>
      <c r="E111" s="127"/>
      <c r="F111" s="127"/>
      <c r="G111" s="127"/>
      <c r="H111" s="127"/>
    </row>
    <row r="112" spans="1:8" x14ac:dyDescent="0.25">
      <c r="E112" s="127"/>
      <c r="F112" s="127"/>
      <c r="G112" s="127"/>
      <c r="H112" s="127"/>
    </row>
    <row r="113" spans="1:9" ht="13" x14ac:dyDescent="0.3">
      <c r="A113" s="79" t="s">
        <v>265</v>
      </c>
      <c r="E113" s="127"/>
      <c r="F113" s="127"/>
      <c r="G113" s="127"/>
      <c r="H113" s="127"/>
    </row>
    <row r="114" spans="1:9" x14ac:dyDescent="0.25">
      <c r="B114" s="86" t="s">
        <v>262</v>
      </c>
      <c r="C114" s="127" t="s">
        <v>263</v>
      </c>
      <c r="D114" s="127" t="s">
        <v>180</v>
      </c>
      <c r="E114" s="127"/>
      <c r="F114" s="127"/>
      <c r="G114" s="127"/>
      <c r="H114" s="127"/>
    </row>
    <row r="115" spans="1:9" x14ac:dyDescent="0.25">
      <c r="B115" s="86" t="s">
        <v>262</v>
      </c>
      <c r="C115" s="127" t="s">
        <v>263</v>
      </c>
      <c r="D115" s="127" t="s">
        <v>180</v>
      </c>
      <c r="E115" s="127"/>
      <c r="F115" s="127"/>
      <c r="G115" s="127"/>
      <c r="H115" s="127"/>
    </row>
    <row r="116" spans="1:9" x14ac:dyDescent="0.25">
      <c r="B116" s="86" t="s">
        <v>262</v>
      </c>
      <c r="C116" s="127" t="s">
        <v>263</v>
      </c>
      <c r="D116" s="127" t="s">
        <v>180</v>
      </c>
      <c r="E116" s="127"/>
      <c r="F116" s="127"/>
      <c r="G116" s="127"/>
      <c r="H116" s="127"/>
    </row>
    <row r="117" spans="1:9" x14ac:dyDescent="0.25">
      <c r="B117" s="86"/>
      <c r="C117" s="127"/>
      <c r="E117" s="127"/>
      <c r="F117" s="127"/>
      <c r="G117" s="127"/>
      <c r="H117" s="127"/>
    </row>
    <row r="118" spans="1:9" ht="13" x14ac:dyDescent="0.3">
      <c r="A118" s="79" t="s">
        <v>266</v>
      </c>
      <c r="C118" s="127"/>
      <c r="E118" s="127"/>
      <c r="F118" s="127"/>
      <c r="G118" s="127"/>
      <c r="H118" s="127"/>
    </row>
    <row r="119" spans="1:9" x14ac:dyDescent="0.25">
      <c r="B119" s="86" t="s">
        <v>262</v>
      </c>
      <c r="C119" s="127" t="s">
        <v>263</v>
      </c>
      <c r="D119" s="127" t="s">
        <v>180</v>
      </c>
      <c r="E119" s="127"/>
      <c r="F119" s="127"/>
      <c r="G119" s="127"/>
      <c r="H119" s="127"/>
    </row>
    <row r="120" spans="1:9" x14ac:dyDescent="0.25">
      <c r="B120" s="86" t="s">
        <v>262</v>
      </c>
      <c r="C120" s="127" t="s">
        <v>263</v>
      </c>
      <c r="D120" s="127" t="s">
        <v>180</v>
      </c>
      <c r="E120" s="127"/>
      <c r="F120" s="127"/>
      <c r="G120" s="127"/>
      <c r="H120" s="127"/>
    </row>
    <row r="121" spans="1:9" x14ac:dyDescent="0.25">
      <c r="B121" s="86" t="s">
        <v>262</v>
      </c>
      <c r="C121" s="127" t="s">
        <v>263</v>
      </c>
      <c r="D121" s="127" t="s">
        <v>180</v>
      </c>
      <c r="E121" s="127"/>
      <c r="F121" s="127"/>
      <c r="G121" s="127"/>
      <c r="H121" s="127"/>
    </row>
    <row r="122" spans="1:9" x14ac:dyDescent="0.25">
      <c r="A122" s="86">
        <v>1</v>
      </c>
      <c r="B122" s="367"/>
      <c r="C122" s="367"/>
      <c r="D122" s="367"/>
      <c r="E122" s="139"/>
      <c r="F122" s="139"/>
      <c r="G122" s="139"/>
      <c r="H122" s="139"/>
    </row>
    <row r="123" spans="1:9" x14ac:dyDescent="0.25">
      <c r="A123" s="86">
        <v>2</v>
      </c>
      <c r="B123" s="367"/>
      <c r="C123" s="367"/>
      <c r="D123" s="367"/>
      <c r="E123" s="139"/>
      <c r="F123" s="139"/>
      <c r="G123" s="127"/>
      <c r="H123" s="127"/>
      <c r="I123" s="172"/>
    </row>
    <row r="124" spans="1:9" x14ac:dyDescent="0.25">
      <c r="A124" s="86">
        <v>3</v>
      </c>
      <c r="B124" s="367"/>
      <c r="C124" s="367"/>
      <c r="D124" s="367"/>
      <c r="E124" s="139"/>
      <c r="F124" s="139"/>
      <c r="G124" s="139"/>
      <c r="H124" s="139"/>
    </row>
    <row r="125" spans="1:9" x14ac:dyDescent="0.25">
      <c r="A125" s="86">
        <v>4</v>
      </c>
      <c r="B125" s="367"/>
      <c r="C125" s="367"/>
      <c r="D125" s="367"/>
      <c r="E125" s="139"/>
      <c r="F125" s="139"/>
      <c r="G125" s="139"/>
      <c r="H125" s="139"/>
      <c r="I125" s="127"/>
    </row>
    <row r="126" spans="1:9" x14ac:dyDescent="0.25">
      <c r="A126" s="86">
        <v>5</v>
      </c>
      <c r="B126" s="367"/>
      <c r="C126" s="367"/>
      <c r="D126" s="367"/>
      <c r="E126" s="127"/>
      <c r="F126" s="127"/>
      <c r="G126" s="127"/>
      <c r="H126" s="127"/>
      <c r="I126" s="127"/>
    </row>
    <row r="127" spans="1:9" x14ac:dyDescent="0.25">
      <c r="A127" s="86">
        <v>6</v>
      </c>
      <c r="B127" s="367"/>
      <c r="C127" s="367"/>
      <c r="D127" s="367"/>
      <c r="E127" s="272"/>
      <c r="F127" s="272"/>
      <c r="G127" s="272"/>
      <c r="H127" s="272"/>
      <c r="I127" s="127"/>
    </row>
    <row r="128" spans="1:9" ht="13" x14ac:dyDescent="0.3">
      <c r="A128" s="86">
        <v>7</v>
      </c>
      <c r="B128" s="367"/>
      <c r="C128" s="367"/>
      <c r="D128" s="367"/>
      <c r="E128" s="324"/>
      <c r="F128" s="127"/>
      <c r="G128" s="323"/>
      <c r="H128" s="323"/>
      <c r="I128" s="127"/>
    </row>
    <row r="129" spans="1:9" ht="13" x14ac:dyDescent="0.3">
      <c r="A129" s="86">
        <v>8</v>
      </c>
      <c r="B129" s="367"/>
      <c r="C129" s="367"/>
      <c r="D129" s="367"/>
      <c r="E129" s="103"/>
      <c r="F129" s="103"/>
      <c r="G129" s="103"/>
      <c r="H129" s="103"/>
      <c r="I129" s="127"/>
    </row>
    <row r="130" spans="1:9" ht="13" x14ac:dyDescent="0.3">
      <c r="A130" s="86">
        <v>9</v>
      </c>
      <c r="B130" s="367" t="s">
        <v>291</v>
      </c>
      <c r="C130" s="367"/>
      <c r="D130" s="367"/>
      <c r="E130" s="324"/>
      <c r="F130" s="324"/>
      <c r="G130" s="326"/>
      <c r="H130" s="326"/>
      <c r="I130" s="127"/>
    </row>
    <row r="131" spans="1:9" x14ac:dyDescent="0.25">
      <c r="A131" s="149">
        <v>10</v>
      </c>
      <c r="B131" s="369" t="s">
        <v>510</v>
      </c>
      <c r="C131" s="369"/>
      <c r="D131" s="369"/>
      <c r="E131" s="147"/>
      <c r="F131" s="147"/>
      <c r="G131" s="147"/>
      <c r="H131" s="147"/>
      <c r="I131" s="127"/>
    </row>
    <row r="132" spans="1:9" ht="13" x14ac:dyDescent="0.3">
      <c r="A132" s="110"/>
      <c r="D132" s="265" t="s">
        <v>25</v>
      </c>
      <c r="E132" s="145">
        <f>SUM(E102:E131)</f>
        <v>0</v>
      </c>
      <c r="F132" s="145">
        <f t="shared" ref="F132:H132" si="6">SUM(F102:F131)</f>
        <v>0</v>
      </c>
      <c r="G132" s="145">
        <f t="shared" si="6"/>
        <v>0</v>
      </c>
      <c r="H132" s="145">
        <f t="shared" si="6"/>
        <v>0</v>
      </c>
      <c r="I132" s="127"/>
    </row>
    <row r="133" spans="1:9" x14ac:dyDescent="0.25">
      <c r="B133" s="127"/>
      <c r="C133" s="127"/>
      <c r="D133" s="127"/>
      <c r="E133" s="127"/>
      <c r="F133" s="127"/>
      <c r="G133" s="174"/>
      <c r="H133" s="127"/>
      <c r="I133" s="127"/>
    </row>
    <row r="134" spans="1:9" x14ac:dyDescent="0.25">
      <c r="B134" s="127"/>
      <c r="C134" s="127"/>
      <c r="D134" s="127"/>
      <c r="E134" s="127"/>
      <c r="F134" s="127"/>
      <c r="G134" s="174"/>
      <c r="H134" s="127"/>
      <c r="I134" s="127"/>
    </row>
    <row r="135" spans="1:9" ht="13" x14ac:dyDescent="0.3">
      <c r="B135" s="127"/>
      <c r="C135" s="127"/>
      <c r="D135" s="127"/>
      <c r="E135" s="127"/>
      <c r="F135" s="79"/>
      <c r="H135" s="79"/>
      <c r="I135" s="127"/>
    </row>
    <row r="136" spans="1:9" ht="14" x14ac:dyDescent="0.3">
      <c r="B136" s="127"/>
      <c r="C136" s="127"/>
      <c r="D136" s="127"/>
      <c r="E136" s="127"/>
      <c r="F136" s="127"/>
      <c r="G136" s="127"/>
      <c r="H136" s="249"/>
      <c r="I136" s="127"/>
    </row>
    <row r="137" spans="1:9" ht="14" x14ac:dyDescent="0.3">
      <c r="B137" s="127"/>
      <c r="C137" s="127"/>
      <c r="D137" s="127"/>
      <c r="E137" s="127"/>
      <c r="F137" s="127"/>
      <c r="G137" s="127"/>
      <c r="H137" s="249"/>
      <c r="I137" s="127"/>
    </row>
    <row r="138" spans="1:9" x14ac:dyDescent="0.25">
      <c r="B138" s="127"/>
      <c r="C138" s="127"/>
      <c r="D138" s="127"/>
      <c r="E138" s="127"/>
      <c r="F138" s="127"/>
      <c r="G138" s="174"/>
      <c r="H138" s="127"/>
      <c r="I138" s="127"/>
    </row>
    <row r="139" spans="1:9" x14ac:dyDescent="0.25">
      <c r="B139" s="127"/>
      <c r="C139" s="127"/>
      <c r="D139" s="127"/>
      <c r="E139" s="127"/>
      <c r="F139" s="127"/>
      <c r="G139" s="174"/>
      <c r="H139" s="127"/>
      <c r="I139" s="127"/>
    </row>
    <row r="140" spans="1:9" x14ac:dyDescent="0.25">
      <c r="B140" s="127"/>
      <c r="C140" s="127"/>
      <c r="D140" s="127"/>
      <c r="E140" s="127"/>
      <c r="F140" s="127"/>
      <c r="G140" s="174"/>
      <c r="H140" s="127"/>
      <c r="I140" s="127"/>
    </row>
    <row r="141" spans="1:9" x14ac:dyDescent="0.25">
      <c r="B141" s="124"/>
      <c r="C141" s="127"/>
      <c r="D141" s="127"/>
      <c r="E141" s="127"/>
      <c r="F141" s="127"/>
      <c r="G141" s="174"/>
      <c r="H141" s="127"/>
      <c r="I141" s="127"/>
    </row>
    <row r="142" spans="1:9" x14ac:dyDescent="0.25">
      <c r="B142" s="124"/>
      <c r="C142" s="127"/>
      <c r="D142" s="127"/>
      <c r="E142" s="127"/>
      <c r="F142" s="127"/>
      <c r="G142" s="174"/>
      <c r="H142" s="127"/>
      <c r="I142" s="127"/>
    </row>
    <row r="143" spans="1:9" x14ac:dyDescent="0.25">
      <c r="B143" s="124"/>
      <c r="C143" s="127"/>
      <c r="D143" s="127"/>
      <c r="E143" s="127"/>
      <c r="F143" s="127"/>
      <c r="G143" s="175"/>
      <c r="H143" s="127"/>
      <c r="I143" s="127"/>
    </row>
    <row r="144" spans="1:9" ht="13" x14ac:dyDescent="0.3">
      <c r="B144" s="108"/>
      <c r="C144" s="176"/>
      <c r="D144" s="127"/>
      <c r="E144" s="176"/>
      <c r="F144" s="127"/>
      <c r="G144" s="177"/>
      <c r="H144" s="127"/>
      <c r="I144" s="127"/>
    </row>
    <row r="145" spans="2:9" x14ac:dyDescent="0.25">
      <c r="B145" s="127"/>
      <c r="C145" s="127"/>
      <c r="D145" s="127"/>
      <c r="E145" s="127"/>
      <c r="F145" s="127"/>
      <c r="G145" s="174"/>
      <c r="H145" s="127"/>
      <c r="I145" s="127"/>
    </row>
    <row r="146" spans="2:9" x14ac:dyDescent="0.25">
      <c r="B146" s="127"/>
      <c r="C146" s="127"/>
      <c r="D146" s="127"/>
      <c r="E146" s="127"/>
      <c r="F146" s="127"/>
      <c r="G146" s="174"/>
      <c r="H146" s="127"/>
      <c r="I146" s="127"/>
    </row>
    <row r="147" spans="2:9" x14ac:dyDescent="0.25">
      <c r="B147" s="127"/>
      <c r="C147" s="127"/>
      <c r="D147" s="127"/>
      <c r="E147" s="127"/>
      <c r="F147" s="127"/>
      <c r="G147" s="174"/>
      <c r="H147" s="127"/>
      <c r="I147" s="127"/>
    </row>
    <row r="148" spans="2:9" x14ac:dyDescent="0.25">
      <c r="B148" s="127"/>
      <c r="C148" s="127"/>
      <c r="D148" s="127"/>
      <c r="E148" s="127"/>
      <c r="F148" s="127"/>
      <c r="G148" s="174"/>
      <c r="H148" s="127"/>
      <c r="I148" s="127"/>
    </row>
    <row r="149" spans="2:9" x14ac:dyDescent="0.25">
      <c r="B149" s="127"/>
      <c r="C149" s="127"/>
      <c r="D149" s="127"/>
      <c r="E149" s="127"/>
      <c r="F149" s="127"/>
      <c r="G149" s="174"/>
      <c r="H149" s="127"/>
      <c r="I149" s="127"/>
    </row>
    <row r="150" spans="2:9" x14ac:dyDescent="0.25">
      <c r="B150" s="108"/>
      <c r="C150" s="176"/>
      <c r="D150" s="127"/>
      <c r="E150" s="176"/>
      <c r="F150" s="127"/>
      <c r="G150" s="174"/>
      <c r="H150" s="127"/>
      <c r="I150" s="127"/>
    </row>
    <row r="151" spans="2:9" x14ac:dyDescent="0.25">
      <c r="B151" s="127"/>
      <c r="C151" s="127"/>
      <c r="D151" s="127"/>
      <c r="E151" s="127"/>
      <c r="F151" s="127"/>
      <c r="G151" s="174"/>
      <c r="H151" s="127"/>
      <c r="I151" s="127"/>
    </row>
    <row r="152" spans="2:9" x14ac:dyDescent="0.25">
      <c r="B152" s="127"/>
      <c r="C152" s="127"/>
      <c r="D152" s="127"/>
      <c r="E152" s="127"/>
      <c r="F152" s="127"/>
      <c r="G152" s="174"/>
      <c r="H152" s="127"/>
      <c r="I152" s="127"/>
    </row>
    <row r="153" spans="2:9" x14ac:dyDescent="0.25">
      <c r="B153" s="127"/>
      <c r="C153" s="127"/>
      <c r="D153" s="127"/>
      <c r="E153" s="127"/>
      <c r="F153" s="127"/>
      <c r="G153" s="174"/>
      <c r="H153" s="127"/>
      <c r="I153" s="127"/>
    </row>
    <row r="154" spans="2:9" x14ac:dyDescent="0.25">
      <c r="B154" s="127"/>
      <c r="C154" s="127"/>
      <c r="D154" s="127"/>
      <c r="E154" s="127"/>
      <c r="F154" s="127"/>
      <c r="G154" s="174"/>
      <c r="H154" s="127"/>
      <c r="I154" s="127"/>
    </row>
    <row r="155" spans="2:9" x14ac:dyDescent="0.25">
      <c r="B155" s="127"/>
      <c r="C155" s="127"/>
      <c r="D155" s="127"/>
      <c r="E155" s="127"/>
      <c r="F155" s="127"/>
      <c r="G155" s="174"/>
      <c r="H155" s="127"/>
      <c r="I155" s="127"/>
    </row>
    <row r="156" spans="2:9" x14ac:dyDescent="0.25">
      <c r="B156" s="108"/>
      <c r="C156" s="176"/>
      <c r="D156" s="127"/>
      <c r="E156" s="176"/>
      <c r="F156" s="127"/>
      <c r="G156" s="174"/>
      <c r="H156" s="127"/>
      <c r="I156" s="127"/>
    </row>
    <row r="157" spans="2:9" x14ac:dyDescent="0.25">
      <c r="B157" s="128"/>
      <c r="C157" s="127"/>
      <c r="D157" s="127"/>
      <c r="E157" s="127"/>
      <c r="F157" s="127"/>
      <c r="G157" s="174"/>
      <c r="H157" s="127"/>
      <c r="I157" s="127"/>
    </row>
    <row r="158" spans="2:9" x14ac:dyDescent="0.25">
      <c r="B158" s="127"/>
      <c r="C158" s="127"/>
      <c r="D158" s="127"/>
      <c r="E158" s="127"/>
      <c r="F158" s="127"/>
      <c r="G158" s="174"/>
      <c r="H158" s="127"/>
      <c r="I158" s="127"/>
    </row>
    <row r="159" spans="2:9" x14ac:dyDescent="0.25">
      <c r="B159" s="127"/>
      <c r="C159" s="127"/>
      <c r="D159" s="127"/>
      <c r="E159" s="127"/>
      <c r="F159" s="127"/>
      <c r="G159" s="174"/>
      <c r="H159" s="127"/>
      <c r="I159" s="127"/>
    </row>
    <row r="160" spans="2:9" x14ac:dyDescent="0.25">
      <c r="B160" s="127"/>
      <c r="C160" s="127"/>
      <c r="D160" s="127"/>
      <c r="E160" s="127"/>
      <c r="F160" s="127"/>
      <c r="G160" s="174"/>
      <c r="H160" s="127"/>
      <c r="I160" s="127"/>
    </row>
    <row r="161" spans="2:9" x14ac:dyDescent="0.25">
      <c r="B161" s="127"/>
      <c r="C161" s="127"/>
      <c r="D161" s="127"/>
      <c r="E161" s="127"/>
      <c r="F161" s="127"/>
      <c r="G161" s="174"/>
      <c r="H161" s="127"/>
      <c r="I161" s="127"/>
    </row>
    <row r="162" spans="2:9" x14ac:dyDescent="0.25">
      <c r="B162" s="127"/>
      <c r="C162" s="127"/>
      <c r="D162" s="127"/>
      <c r="E162" s="127"/>
      <c r="F162" s="127"/>
      <c r="G162" s="174"/>
      <c r="H162" s="127"/>
      <c r="I162" s="127"/>
    </row>
    <row r="163" spans="2:9" x14ac:dyDescent="0.25">
      <c r="B163" s="127"/>
      <c r="C163" s="127"/>
      <c r="D163" s="127"/>
      <c r="E163" s="127"/>
      <c r="F163" s="127"/>
      <c r="G163" s="174"/>
      <c r="H163" s="127"/>
      <c r="I163" s="127"/>
    </row>
    <row r="164" spans="2:9" x14ac:dyDescent="0.25">
      <c r="B164" s="127"/>
      <c r="C164" s="127"/>
      <c r="D164" s="127"/>
      <c r="E164" s="127"/>
      <c r="F164" s="127"/>
      <c r="G164" s="174"/>
      <c r="H164" s="127"/>
      <c r="I164" s="127"/>
    </row>
    <row r="165" spans="2:9" s="127" customFormat="1" x14ac:dyDescent="0.25">
      <c r="G165" s="174"/>
    </row>
    <row r="166" spans="2:9" x14ac:dyDescent="0.25">
      <c r="B166" s="127"/>
      <c r="C166" s="127"/>
      <c r="D166" s="127"/>
      <c r="E166" s="127"/>
      <c r="F166" s="127"/>
      <c r="G166" s="127"/>
    </row>
  </sheetData>
  <mergeCells count="76">
    <mergeCell ref="B131:D131"/>
    <mergeCell ref="B124:D124"/>
    <mergeCell ref="B125:D125"/>
    <mergeCell ref="B126:D126"/>
    <mergeCell ref="B127:D127"/>
    <mergeCell ref="B128:D128"/>
    <mergeCell ref="B96:D96"/>
    <mergeCell ref="B122:D122"/>
    <mergeCell ref="B123:D123"/>
    <mergeCell ref="B129:D129"/>
    <mergeCell ref="B130:D13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1:D61"/>
    <mergeCell ref="B62:D62"/>
    <mergeCell ref="B63:D63"/>
    <mergeCell ref="B64:D64"/>
    <mergeCell ref="B70:D70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402"/>
  <sheetViews>
    <sheetView topLeftCell="A37" zoomScaleNormal="100" workbookViewId="0">
      <selection activeCell="E38" sqref="E38"/>
    </sheetView>
  </sheetViews>
  <sheetFormatPr defaultColWidth="9.1796875" defaultRowHeight="12.5" x14ac:dyDescent="0.25"/>
  <cols>
    <col min="1" max="10" width="15.7265625" style="73" customWidth="1"/>
    <col min="11" max="16384" width="9.1796875" style="73"/>
  </cols>
  <sheetData>
    <row r="1" spans="1:10" ht="18" x14ac:dyDescent="0.4">
      <c r="A1" s="237" t="s">
        <v>481</v>
      </c>
      <c r="B1" s="236" t="s">
        <v>96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5">
      <c r="A2" s="245"/>
      <c r="B2" s="246"/>
      <c r="C2" s="247"/>
      <c r="D2" s="248"/>
      <c r="E2" s="248"/>
      <c r="F2" s="248"/>
      <c r="G2" s="248"/>
      <c r="H2" s="248"/>
      <c r="I2" s="248"/>
      <c r="J2" s="248"/>
    </row>
    <row r="3" spans="1:10" ht="13" x14ac:dyDescent="0.3">
      <c r="A3" s="119">
        <v>9.1999999999999993</v>
      </c>
      <c r="B3" s="113" t="s">
        <v>98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5">
      <c r="A4" s="127"/>
      <c r="D4" s="128"/>
      <c r="E4" s="81"/>
      <c r="F4" s="81"/>
      <c r="G4" s="96"/>
      <c r="H4" s="81"/>
      <c r="I4" s="81"/>
      <c r="J4" s="81"/>
    </row>
    <row r="5" spans="1:10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  <c r="I5" s="81"/>
      <c r="J5" s="81"/>
    </row>
    <row r="6" spans="1:10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  <c r="I6" s="81"/>
      <c r="J6" s="81"/>
    </row>
    <row r="7" spans="1:10" x14ac:dyDescent="0.25">
      <c r="A7" s="86">
        <v>1</v>
      </c>
      <c r="B7" s="367"/>
      <c r="C7" s="367"/>
      <c r="D7" s="367"/>
      <c r="E7" s="139"/>
      <c r="F7" s="139"/>
      <c r="G7" s="139"/>
      <c r="H7" s="139"/>
      <c r="I7" s="81"/>
      <c r="J7" s="81"/>
    </row>
    <row r="8" spans="1:10" x14ac:dyDescent="0.25">
      <c r="A8" s="86">
        <v>2</v>
      </c>
      <c r="B8" s="367"/>
      <c r="C8" s="367"/>
      <c r="D8" s="367"/>
      <c r="E8" s="139"/>
      <c r="F8" s="139"/>
      <c r="G8" s="127"/>
      <c r="H8" s="127"/>
      <c r="I8" s="81"/>
      <c r="J8" s="81"/>
    </row>
    <row r="9" spans="1:10" x14ac:dyDescent="0.25">
      <c r="A9" s="86">
        <v>3</v>
      </c>
      <c r="B9" s="367"/>
      <c r="C9" s="367"/>
      <c r="D9" s="367"/>
      <c r="E9" s="139"/>
      <c r="F9" s="139"/>
      <c r="G9" s="139"/>
      <c r="H9" s="139"/>
      <c r="I9" s="81"/>
      <c r="J9" s="81"/>
    </row>
    <row r="10" spans="1:10" x14ac:dyDescent="0.25">
      <c r="A10" s="86">
        <v>4</v>
      </c>
      <c r="B10" s="367"/>
      <c r="C10" s="367"/>
      <c r="D10" s="367"/>
      <c r="E10" s="139"/>
      <c r="F10" s="139"/>
      <c r="G10" s="139"/>
      <c r="H10" s="139"/>
      <c r="I10" s="81"/>
      <c r="J10" s="81"/>
    </row>
    <row r="11" spans="1:10" x14ac:dyDescent="0.25">
      <c r="A11" s="86">
        <v>5</v>
      </c>
      <c r="B11" s="367"/>
      <c r="C11" s="367"/>
      <c r="D11" s="367"/>
      <c r="E11" s="127"/>
      <c r="F11" s="127"/>
      <c r="G11" s="127"/>
      <c r="H11" s="127"/>
      <c r="I11" s="81"/>
      <c r="J11" s="81"/>
    </row>
    <row r="12" spans="1:10" x14ac:dyDescent="0.25">
      <c r="A12" s="86">
        <v>6</v>
      </c>
      <c r="B12" s="367"/>
      <c r="C12" s="367"/>
      <c r="D12" s="367"/>
      <c r="E12" s="127"/>
      <c r="F12" s="272"/>
      <c r="G12" s="272"/>
      <c r="H12" s="272"/>
      <c r="I12" s="81"/>
      <c r="J12" s="81"/>
    </row>
    <row r="13" spans="1:10" x14ac:dyDescent="0.25">
      <c r="A13" s="86">
        <v>7</v>
      </c>
      <c r="B13" s="367"/>
      <c r="C13" s="367"/>
      <c r="D13" s="367"/>
      <c r="E13" s="272"/>
      <c r="F13" s="127"/>
      <c r="G13" s="323"/>
      <c r="H13" s="323"/>
      <c r="I13" s="81"/>
      <c r="J13" s="81"/>
    </row>
    <row r="14" spans="1:10" x14ac:dyDescent="0.25">
      <c r="A14" s="86">
        <v>8</v>
      </c>
      <c r="B14" s="367"/>
      <c r="C14" s="367"/>
      <c r="D14" s="367"/>
      <c r="E14" s="127"/>
      <c r="F14" s="127"/>
      <c r="G14" s="127"/>
      <c r="H14" s="127"/>
      <c r="I14" s="81"/>
      <c r="J14" s="81"/>
    </row>
    <row r="15" spans="1:10" x14ac:dyDescent="0.25">
      <c r="A15" s="86">
        <v>9</v>
      </c>
      <c r="B15" s="367"/>
      <c r="C15" s="367"/>
      <c r="D15" s="367"/>
      <c r="E15" s="139"/>
      <c r="F15" s="139"/>
      <c r="G15" s="323"/>
      <c r="H15" s="323"/>
      <c r="I15" s="81"/>
      <c r="J15" s="81"/>
    </row>
    <row r="16" spans="1:10" x14ac:dyDescent="0.25">
      <c r="A16" s="149">
        <v>10</v>
      </c>
      <c r="B16" s="366"/>
      <c r="C16" s="366"/>
      <c r="D16" s="366"/>
      <c r="E16" s="147"/>
      <c r="F16" s="147"/>
      <c r="G16" s="147"/>
      <c r="H16" s="147"/>
      <c r="I16" s="81"/>
      <c r="J16" s="81"/>
    </row>
    <row r="17" spans="1:10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  <c r="I17" s="81"/>
      <c r="J17" s="81"/>
    </row>
    <row r="18" spans="1:10" x14ac:dyDescent="0.25">
      <c r="A18" s="127"/>
      <c r="D18" s="128"/>
      <c r="E18" s="81"/>
      <c r="F18" s="81"/>
      <c r="G18" s="96"/>
      <c r="H18" s="81"/>
      <c r="I18" s="81"/>
      <c r="J18" s="81"/>
    </row>
    <row r="19" spans="1:10" ht="13" x14ac:dyDescent="0.3">
      <c r="A19" s="119">
        <v>9.3000000000000007</v>
      </c>
      <c r="B19" s="113" t="s">
        <v>446</v>
      </c>
      <c r="C19" s="135"/>
      <c r="D19" s="144"/>
      <c r="E19" s="116"/>
      <c r="F19" s="116"/>
      <c r="G19" s="117"/>
      <c r="H19" s="116"/>
      <c r="I19" s="116"/>
      <c r="J19" s="116"/>
    </row>
    <row r="20" spans="1:10" x14ac:dyDescent="0.25">
      <c r="A20" s="109"/>
      <c r="D20" s="128"/>
      <c r="E20" s="81"/>
      <c r="F20" s="81"/>
      <c r="G20" s="96"/>
      <c r="H20" s="81"/>
      <c r="I20" s="81"/>
      <c r="J20" s="81"/>
    </row>
    <row r="21" spans="1:10" ht="13" x14ac:dyDescent="0.3">
      <c r="A21" s="78"/>
      <c r="B21" s="113" t="s">
        <v>99</v>
      </c>
      <c r="C21" s="135"/>
      <c r="D21" s="144"/>
      <c r="E21" s="116"/>
      <c r="F21" s="116"/>
      <c r="G21" s="117"/>
      <c r="H21" s="116"/>
      <c r="I21" s="116"/>
      <c r="J21" s="116"/>
    </row>
    <row r="22" spans="1:10" x14ac:dyDescent="0.25">
      <c r="A22" s="251"/>
      <c r="B22" s="252"/>
      <c r="D22" s="252"/>
      <c r="E22" s="252"/>
      <c r="F22" s="252"/>
      <c r="G22" s="252"/>
      <c r="H22" s="252"/>
      <c r="I22" s="252"/>
      <c r="J22" s="252"/>
    </row>
    <row r="23" spans="1:10" ht="13" x14ac:dyDescent="0.3">
      <c r="A23" s="251"/>
      <c r="B23" s="252"/>
      <c r="D23" s="252"/>
      <c r="E23" s="252"/>
      <c r="F23" s="252"/>
      <c r="G23" s="252"/>
      <c r="H23" s="252"/>
      <c r="I23" s="180" t="s">
        <v>25</v>
      </c>
      <c r="J23" s="181">
        <f>J25+J32+J39+J46+J54+J61</f>
        <v>0</v>
      </c>
    </row>
    <row r="24" spans="1:10" x14ac:dyDescent="0.25">
      <c r="A24" s="251"/>
      <c r="B24" s="252"/>
      <c r="D24" s="252"/>
      <c r="E24" s="252"/>
      <c r="F24" s="252"/>
      <c r="G24" s="252"/>
      <c r="H24" s="252"/>
      <c r="I24" s="252"/>
      <c r="J24" s="252"/>
    </row>
    <row r="25" spans="1:10" ht="13" x14ac:dyDescent="0.3">
      <c r="A25" s="251"/>
      <c r="B25" s="253" t="s">
        <v>262</v>
      </c>
      <c r="C25" s="135"/>
      <c r="D25" s="253"/>
      <c r="E25" s="253"/>
      <c r="F25" s="253"/>
      <c r="G25" s="253"/>
      <c r="H25" s="253"/>
      <c r="I25" s="253"/>
      <c r="J25" s="318">
        <f>SUM(J26:J31)</f>
        <v>0</v>
      </c>
    </row>
    <row r="26" spans="1:10" ht="13" x14ac:dyDescent="0.3">
      <c r="A26" s="251"/>
      <c r="B26" s="252"/>
      <c r="E26" s="255" t="s">
        <v>294</v>
      </c>
      <c r="F26" s="251" t="s">
        <v>263</v>
      </c>
      <c r="G26" s="252">
        <v>0</v>
      </c>
      <c r="H26" s="182">
        <v>8</v>
      </c>
      <c r="I26" s="252" t="s">
        <v>213</v>
      </c>
      <c r="J26" s="256">
        <f>G26*H26</f>
        <v>0</v>
      </c>
    </row>
    <row r="27" spans="1:10" x14ac:dyDescent="0.25">
      <c r="A27" s="251"/>
      <c r="B27" s="252"/>
      <c r="E27" s="255" t="s">
        <v>295</v>
      </c>
      <c r="F27" s="251" t="s">
        <v>263</v>
      </c>
      <c r="G27" s="252">
        <v>0</v>
      </c>
      <c r="H27" s="179">
        <v>21</v>
      </c>
      <c r="I27" s="252" t="s">
        <v>213</v>
      </c>
      <c r="J27" s="256">
        <f>G27*H27</f>
        <v>0</v>
      </c>
    </row>
    <row r="28" spans="1:10" x14ac:dyDescent="0.25">
      <c r="A28" s="251"/>
      <c r="B28" s="252"/>
      <c r="E28" s="255" t="s">
        <v>296</v>
      </c>
      <c r="F28" s="251" t="s">
        <v>263</v>
      </c>
      <c r="G28" s="252">
        <v>0</v>
      </c>
      <c r="H28" s="179">
        <v>75</v>
      </c>
      <c r="I28" s="252" t="s">
        <v>199</v>
      </c>
      <c r="J28" s="256">
        <f>G28*H28</f>
        <v>0</v>
      </c>
    </row>
    <row r="29" spans="1:10" x14ac:dyDescent="0.25">
      <c r="A29" s="251"/>
      <c r="B29" s="252"/>
      <c r="E29" s="255" t="s">
        <v>297</v>
      </c>
      <c r="F29" s="251" t="s">
        <v>263</v>
      </c>
      <c r="G29" s="252">
        <v>0</v>
      </c>
      <c r="H29" s="179">
        <v>1.5</v>
      </c>
      <c r="I29" s="252" t="s">
        <v>213</v>
      </c>
      <c r="J29" s="256">
        <f>G29*H29</f>
        <v>0</v>
      </c>
    </row>
    <row r="30" spans="1:10" x14ac:dyDescent="0.25">
      <c r="A30" s="251"/>
      <c r="B30" s="252"/>
      <c r="E30" s="255" t="s">
        <v>298</v>
      </c>
      <c r="F30" s="251" t="s">
        <v>263</v>
      </c>
      <c r="G30" s="252">
        <v>0</v>
      </c>
      <c r="H30" s="179">
        <v>5</v>
      </c>
      <c r="I30" s="252" t="s">
        <v>213</v>
      </c>
      <c r="J30" s="256">
        <f>G30*H30</f>
        <v>0</v>
      </c>
    </row>
    <row r="31" spans="1:10" x14ac:dyDescent="0.25">
      <c r="A31" s="251"/>
      <c r="B31" s="252"/>
      <c r="E31" s="252"/>
      <c r="F31" s="252"/>
      <c r="G31" s="252"/>
      <c r="H31" s="252"/>
      <c r="I31" s="252"/>
      <c r="J31" s="252"/>
    </row>
    <row r="32" spans="1:10" ht="13" x14ac:dyDescent="0.3">
      <c r="A32" s="251"/>
      <c r="B32" s="253" t="s">
        <v>262</v>
      </c>
      <c r="C32" s="135"/>
      <c r="D32" s="135"/>
      <c r="E32" s="253"/>
      <c r="F32" s="253"/>
      <c r="G32" s="253"/>
      <c r="H32" s="253"/>
      <c r="I32" s="253"/>
      <c r="J32" s="318">
        <f>SUM(J33:J38)</f>
        <v>0</v>
      </c>
    </row>
    <row r="33" spans="1:10" ht="13" x14ac:dyDescent="0.3">
      <c r="A33" s="251"/>
      <c r="B33" s="252"/>
      <c r="E33" s="255" t="s">
        <v>294</v>
      </c>
      <c r="F33" s="251" t="s">
        <v>263</v>
      </c>
      <c r="G33" s="252">
        <v>0</v>
      </c>
      <c r="H33" s="182">
        <v>8</v>
      </c>
      <c r="I33" s="252" t="s">
        <v>213</v>
      </c>
      <c r="J33" s="256">
        <f>G33*H33</f>
        <v>0</v>
      </c>
    </row>
    <row r="34" spans="1:10" x14ac:dyDescent="0.25">
      <c r="A34" s="251"/>
      <c r="B34" s="252"/>
      <c r="E34" s="255" t="s">
        <v>295</v>
      </c>
      <c r="F34" s="251" t="s">
        <v>263</v>
      </c>
      <c r="G34" s="252">
        <v>0</v>
      </c>
      <c r="H34" s="179">
        <v>21</v>
      </c>
      <c r="I34" s="252" t="s">
        <v>213</v>
      </c>
      <c r="J34" s="256">
        <f>G34*H34</f>
        <v>0</v>
      </c>
    </row>
    <row r="35" spans="1:10" x14ac:dyDescent="0.25">
      <c r="A35" s="251"/>
      <c r="B35" s="252"/>
      <c r="E35" s="255" t="s">
        <v>296</v>
      </c>
      <c r="F35" s="251" t="s">
        <v>263</v>
      </c>
      <c r="G35" s="252">
        <v>0</v>
      </c>
      <c r="H35" s="179">
        <v>75</v>
      </c>
      <c r="I35" s="252" t="s">
        <v>199</v>
      </c>
      <c r="J35" s="256">
        <f>G35*H35</f>
        <v>0</v>
      </c>
    </row>
    <row r="36" spans="1:10" x14ac:dyDescent="0.25">
      <c r="A36" s="251"/>
      <c r="B36" s="252"/>
      <c r="E36" s="255" t="s">
        <v>297</v>
      </c>
      <c r="F36" s="251" t="s">
        <v>263</v>
      </c>
      <c r="G36" s="252">
        <v>0</v>
      </c>
      <c r="H36" s="179">
        <v>1.5</v>
      </c>
      <c r="I36" s="252" t="s">
        <v>213</v>
      </c>
      <c r="J36" s="256">
        <f>G36*H36</f>
        <v>0</v>
      </c>
    </row>
    <row r="37" spans="1:10" x14ac:dyDescent="0.25">
      <c r="A37" s="251"/>
      <c r="B37" s="252"/>
      <c r="E37" s="255" t="s">
        <v>298</v>
      </c>
      <c r="F37" s="251" t="s">
        <v>263</v>
      </c>
      <c r="G37" s="252">
        <v>0</v>
      </c>
      <c r="H37" s="179">
        <v>5</v>
      </c>
      <c r="I37" s="252" t="s">
        <v>213</v>
      </c>
      <c r="J37" s="256">
        <f>G37*H37</f>
        <v>0</v>
      </c>
    </row>
    <row r="38" spans="1:10" x14ac:dyDescent="0.25">
      <c r="A38" s="251"/>
    </row>
    <row r="39" spans="1:10" ht="13" x14ac:dyDescent="0.3">
      <c r="A39" s="251"/>
      <c r="B39" s="253" t="s">
        <v>262</v>
      </c>
      <c r="C39" s="135"/>
      <c r="D39" s="135"/>
      <c r="E39" s="135"/>
      <c r="F39" s="135"/>
      <c r="G39" s="135"/>
      <c r="H39" s="135"/>
      <c r="I39" s="135"/>
      <c r="J39" s="317">
        <f>SUM(J40:J45)</f>
        <v>0</v>
      </c>
    </row>
    <row r="40" spans="1:10" ht="13" x14ac:dyDescent="0.3">
      <c r="A40" s="251"/>
      <c r="E40" s="255" t="s">
        <v>294</v>
      </c>
      <c r="F40" s="251" t="s">
        <v>263</v>
      </c>
      <c r="G40" s="252">
        <v>0</v>
      </c>
      <c r="H40" s="182">
        <v>8</v>
      </c>
      <c r="I40" s="252" t="s">
        <v>213</v>
      </c>
      <c r="J40" s="256">
        <f>G40*H40</f>
        <v>0</v>
      </c>
    </row>
    <row r="41" spans="1:10" x14ac:dyDescent="0.25">
      <c r="A41" s="251"/>
      <c r="E41" s="255" t="s">
        <v>295</v>
      </c>
      <c r="F41" s="251" t="s">
        <v>263</v>
      </c>
      <c r="G41" s="252">
        <v>0</v>
      </c>
      <c r="H41" s="179">
        <v>21</v>
      </c>
      <c r="I41" s="252" t="s">
        <v>213</v>
      </c>
      <c r="J41" s="256">
        <f>G41*H41</f>
        <v>0</v>
      </c>
    </row>
    <row r="42" spans="1:10" x14ac:dyDescent="0.25">
      <c r="A42" s="251"/>
      <c r="E42" s="255" t="s">
        <v>296</v>
      </c>
      <c r="F42" s="251" t="s">
        <v>263</v>
      </c>
      <c r="G42" s="252">
        <v>0</v>
      </c>
      <c r="H42" s="179">
        <v>75</v>
      </c>
      <c r="I42" s="252" t="s">
        <v>199</v>
      </c>
      <c r="J42" s="256">
        <f>G42*H42</f>
        <v>0</v>
      </c>
    </row>
    <row r="43" spans="1:10" x14ac:dyDescent="0.25">
      <c r="A43" s="251"/>
      <c r="E43" s="255" t="s">
        <v>297</v>
      </c>
      <c r="F43" s="251" t="s">
        <v>263</v>
      </c>
      <c r="G43" s="252">
        <v>0</v>
      </c>
      <c r="H43" s="179">
        <v>1.5</v>
      </c>
      <c r="I43" s="252" t="s">
        <v>213</v>
      </c>
      <c r="J43" s="256">
        <f>G43*H43</f>
        <v>0</v>
      </c>
    </row>
    <row r="44" spans="1:10" x14ac:dyDescent="0.25">
      <c r="A44" s="251"/>
      <c r="E44" s="255" t="s">
        <v>298</v>
      </c>
      <c r="F44" s="251" t="s">
        <v>263</v>
      </c>
      <c r="G44" s="252">
        <v>0</v>
      </c>
      <c r="H44" s="179">
        <v>5</v>
      </c>
      <c r="I44" s="252" t="s">
        <v>213</v>
      </c>
      <c r="J44" s="256">
        <f>G44*H44</f>
        <v>0</v>
      </c>
    </row>
    <row r="45" spans="1:10" x14ac:dyDescent="0.25">
      <c r="A45" s="251"/>
    </row>
    <row r="46" spans="1:10" ht="13" x14ac:dyDescent="0.3">
      <c r="A46" s="251"/>
      <c r="B46" s="253" t="s">
        <v>262</v>
      </c>
      <c r="C46" s="135"/>
      <c r="D46" s="135"/>
      <c r="E46" s="135"/>
      <c r="F46" s="135"/>
      <c r="G46" s="135"/>
      <c r="H46" s="135"/>
      <c r="I46" s="135"/>
      <c r="J46" s="317">
        <f>SUM(J47:J53)</f>
        <v>0</v>
      </c>
    </row>
    <row r="47" spans="1:10" ht="13" x14ac:dyDescent="0.3">
      <c r="A47" s="251"/>
      <c r="E47" s="255" t="s">
        <v>294</v>
      </c>
      <c r="F47" s="251" t="s">
        <v>263</v>
      </c>
      <c r="G47" s="252">
        <v>0</v>
      </c>
      <c r="H47" s="182">
        <v>8</v>
      </c>
      <c r="I47" s="252" t="s">
        <v>213</v>
      </c>
      <c r="J47" s="256">
        <f t="shared" ref="J47:J52" si="1">G47*H47</f>
        <v>0</v>
      </c>
    </row>
    <row r="48" spans="1:10" x14ac:dyDescent="0.25">
      <c r="A48" s="251"/>
      <c r="E48" s="255" t="s">
        <v>295</v>
      </c>
      <c r="F48" s="251" t="s">
        <v>263</v>
      </c>
      <c r="G48" s="252">
        <v>0</v>
      </c>
      <c r="H48" s="179">
        <v>21</v>
      </c>
      <c r="I48" s="252" t="s">
        <v>213</v>
      </c>
      <c r="J48" s="256">
        <f t="shared" si="1"/>
        <v>0</v>
      </c>
    </row>
    <row r="49" spans="1:10" x14ac:dyDescent="0.25">
      <c r="A49" s="251"/>
      <c r="E49" s="255" t="s">
        <v>296</v>
      </c>
      <c r="F49" s="251" t="s">
        <v>263</v>
      </c>
      <c r="G49" s="252">
        <v>0</v>
      </c>
      <c r="H49" s="179">
        <v>75</v>
      </c>
      <c r="I49" s="252" t="s">
        <v>199</v>
      </c>
      <c r="J49" s="256">
        <f t="shared" si="1"/>
        <v>0</v>
      </c>
    </row>
    <row r="50" spans="1:10" x14ac:dyDescent="0.25">
      <c r="A50" s="251"/>
      <c r="E50" s="255" t="s">
        <v>297</v>
      </c>
      <c r="F50" s="251" t="s">
        <v>263</v>
      </c>
      <c r="G50" s="252">
        <v>0</v>
      </c>
      <c r="H50" s="179">
        <v>1.5</v>
      </c>
      <c r="I50" s="252" t="s">
        <v>213</v>
      </c>
      <c r="J50" s="256">
        <f t="shared" si="1"/>
        <v>0</v>
      </c>
    </row>
    <row r="51" spans="1:10" x14ac:dyDescent="0.25">
      <c r="A51" s="251"/>
      <c r="E51" s="255" t="s">
        <v>298</v>
      </c>
      <c r="F51" s="251" t="s">
        <v>263</v>
      </c>
      <c r="G51" s="252">
        <v>0</v>
      </c>
      <c r="H51" s="179">
        <v>5</v>
      </c>
      <c r="I51" s="252" t="s">
        <v>213</v>
      </c>
      <c r="J51" s="256">
        <f t="shared" si="1"/>
        <v>0</v>
      </c>
    </row>
    <row r="52" spans="1:10" x14ac:dyDescent="0.25">
      <c r="A52" s="251"/>
      <c r="E52" s="255" t="s">
        <v>645</v>
      </c>
      <c r="F52" s="251" t="s">
        <v>263</v>
      </c>
      <c r="G52" s="252">
        <v>0</v>
      </c>
      <c r="H52" s="179">
        <v>20</v>
      </c>
      <c r="I52" s="252" t="s">
        <v>213</v>
      </c>
      <c r="J52" s="256">
        <f t="shared" si="1"/>
        <v>0</v>
      </c>
    </row>
    <row r="53" spans="1:10" x14ac:dyDescent="0.25">
      <c r="A53" s="251"/>
      <c r="E53" s="255"/>
      <c r="F53" s="252"/>
      <c r="H53" s="84"/>
      <c r="J53" s="256"/>
    </row>
    <row r="54" spans="1:10" ht="13" x14ac:dyDescent="0.3">
      <c r="A54" s="251"/>
      <c r="B54" s="253" t="s">
        <v>262</v>
      </c>
      <c r="C54" s="135"/>
      <c r="D54" s="135"/>
      <c r="E54" s="135"/>
      <c r="F54" s="135"/>
      <c r="G54" s="135"/>
      <c r="H54" s="135"/>
      <c r="I54" s="135"/>
      <c r="J54" s="317">
        <f>SUM(J55:J60)</f>
        <v>0</v>
      </c>
    </row>
    <row r="55" spans="1:10" ht="13" x14ac:dyDescent="0.3">
      <c r="A55" s="251"/>
      <c r="E55" s="255" t="s">
        <v>294</v>
      </c>
      <c r="F55" s="251" t="s">
        <v>263</v>
      </c>
      <c r="G55" s="73">
        <v>0</v>
      </c>
      <c r="H55" s="182">
        <v>8</v>
      </c>
      <c r="I55" s="73" t="s">
        <v>213</v>
      </c>
      <c r="J55" s="256">
        <f>G55*H55</f>
        <v>0</v>
      </c>
    </row>
    <row r="56" spans="1:10" x14ac:dyDescent="0.25">
      <c r="A56" s="251"/>
      <c r="E56" s="255" t="s">
        <v>295</v>
      </c>
      <c r="F56" s="251" t="s">
        <v>263</v>
      </c>
      <c r="G56" s="73">
        <v>0</v>
      </c>
      <c r="H56" s="84">
        <v>21</v>
      </c>
      <c r="I56" s="73" t="s">
        <v>213</v>
      </c>
      <c r="J56" s="256">
        <f>G56*H56</f>
        <v>0</v>
      </c>
    </row>
    <row r="57" spans="1:10" x14ac:dyDescent="0.25">
      <c r="A57" s="251"/>
      <c r="E57" s="255" t="s">
        <v>296</v>
      </c>
      <c r="F57" s="251" t="s">
        <v>263</v>
      </c>
      <c r="G57" s="73">
        <v>0</v>
      </c>
      <c r="H57" s="84">
        <v>75</v>
      </c>
      <c r="I57" s="73" t="s">
        <v>199</v>
      </c>
      <c r="J57" s="256">
        <f>G57*H57</f>
        <v>0</v>
      </c>
    </row>
    <row r="58" spans="1:10" x14ac:dyDescent="0.25">
      <c r="A58" s="251"/>
      <c r="E58" s="255" t="s">
        <v>297</v>
      </c>
      <c r="F58" s="251" t="s">
        <v>263</v>
      </c>
      <c r="G58" s="73">
        <v>0</v>
      </c>
      <c r="H58" s="84">
        <v>1.5</v>
      </c>
      <c r="I58" s="73" t="s">
        <v>213</v>
      </c>
      <c r="J58" s="256">
        <f>G58*H58</f>
        <v>0</v>
      </c>
    </row>
    <row r="59" spans="1:10" x14ac:dyDescent="0.25">
      <c r="A59" s="251"/>
      <c r="E59" s="255" t="s">
        <v>299</v>
      </c>
      <c r="F59" s="251" t="s">
        <v>263</v>
      </c>
      <c r="G59" s="73">
        <v>0</v>
      </c>
      <c r="H59" s="84">
        <v>2</v>
      </c>
      <c r="I59" s="73" t="s">
        <v>213</v>
      </c>
      <c r="J59" s="256">
        <f>G59*H59</f>
        <v>0</v>
      </c>
    </row>
    <row r="60" spans="1:10" x14ac:dyDescent="0.25">
      <c r="A60" s="251"/>
      <c r="E60" s="255"/>
      <c r="F60" s="252"/>
      <c r="H60" s="84"/>
      <c r="J60" s="256"/>
    </row>
    <row r="61" spans="1:10" ht="13" x14ac:dyDescent="0.3">
      <c r="A61" s="251"/>
      <c r="B61" s="253" t="s">
        <v>262</v>
      </c>
      <c r="C61" s="135"/>
      <c r="D61" s="135"/>
      <c r="E61" s="135"/>
      <c r="F61" s="135"/>
      <c r="G61" s="135"/>
      <c r="H61" s="135"/>
      <c r="I61" s="135"/>
      <c r="J61" s="317">
        <f>SUM(J62:J67)</f>
        <v>0</v>
      </c>
    </row>
    <row r="62" spans="1:10" ht="13" x14ac:dyDescent="0.3">
      <c r="A62" s="251"/>
      <c r="E62" s="255" t="s">
        <v>294</v>
      </c>
      <c r="F62" s="251" t="s">
        <v>263</v>
      </c>
      <c r="G62" s="73">
        <v>0</v>
      </c>
      <c r="H62" s="182">
        <v>8</v>
      </c>
      <c r="I62" s="73" t="s">
        <v>213</v>
      </c>
      <c r="J62" s="256">
        <f>G62*H62</f>
        <v>0</v>
      </c>
    </row>
    <row r="63" spans="1:10" x14ac:dyDescent="0.25">
      <c r="A63" s="251"/>
      <c r="E63" s="255" t="s">
        <v>295</v>
      </c>
      <c r="F63" s="251" t="s">
        <v>263</v>
      </c>
      <c r="G63" s="73">
        <v>0</v>
      </c>
      <c r="H63" s="84">
        <v>21</v>
      </c>
      <c r="I63" s="73" t="s">
        <v>213</v>
      </c>
      <c r="J63" s="256">
        <f>G63*H63</f>
        <v>0</v>
      </c>
    </row>
    <row r="64" spans="1:10" x14ac:dyDescent="0.25">
      <c r="A64" s="251"/>
      <c r="E64" s="255" t="s">
        <v>296</v>
      </c>
      <c r="F64" s="251" t="s">
        <v>263</v>
      </c>
      <c r="G64" s="73">
        <v>0</v>
      </c>
      <c r="H64" s="84">
        <v>75</v>
      </c>
      <c r="I64" s="73" t="s">
        <v>199</v>
      </c>
      <c r="J64" s="256">
        <f>G64*H64</f>
        <v>0</v>
      </c>
    </row>
    <row r="65" spans="1:10" x14ac:dyDescent="0.25">
      <c r="A65" s="251"/>
      <c r="E65" s="255" t="s">
        <v>297</v>
      </c>
      <c r="F65" s="251" t="s">
        <v>263</v>
      </c>
      <c r="G65" s="73">
        <v>0</v>
      </c>
      <c r="H65" s="84">
        <v>1.5</v>
      </c>
      <c r="I65" s="73" t="s">
        <v>213</v>
      </c>
      <c r="J65" s="256">
        <f>G65*H65</f>
        <v>0</v>
      </c>
    </row>
    <row r="66" spans="1:10" x14ac:dyDescent="0.25">
      <c r="A66" s="251"/>
      <c r="E66" s="255" t="s">
        <v>299</v>
      </c>
      <c r="F66" s="251" t="s">
        <v>263</v>
      </c>
      <c r="G66" s="73">
        <v>0</v>
      </c>
      <c r="H66" s="84">
        <v>2</v>
      </c>
      <c r="I66" s="73" t="s">
        <v>213</v>
      </c>
      <c r="J66" s="256">
        <f>G66*H66</f>
        <v>0</v>
      </c>
    </row>
    <row r="67" spans="1:10" x14ac:dyDescent="0.25">
      <c r="A67" s="251"/>
    </row>
    <row r="68" spans="1:10" ht="13" x14ac:dyDescent="0.3">
      <c r="A68" s="78"/>
      <c r="B68" s="113" t="s">
        <v>292</v>
      </c>
      <c r="C68" s="135"/>
      <c r="D68" s="144"/>
      <c r="E68" s="116"/>
      <c r="F68" s="116"/>
      <c r="G68" s="117"/>
      <c r="H68" s="116"/>
      <c r="I68" s="116"/>
      <c r="J68" s="116"/>
    </row>
    <row r="69" spans="1:10" x14ac:dyDescent="0.25">
      <c r="A69" s="251"/>
      <c r="B69" s="252"/>
      <c r="D69" s="251"/>
      <c r="E69" s="251"/>
      <c r="F69" s="251"/>
      <c r="G69" s="251"/>
      <c r="H69" s="252"/>
      <c r="I69" s="179"/>
      <c r="J69" s="252"/>
    </row>
    <row r="70" spans="1:10" ht="13" x14ac:dyDescent="0.3">
      <c r="I70" s="103" t="s">
        <v>25</v>
      </c>
      <c r="J70" s="100">
        <f>J72+J79+J86+J93+J100</f>
        <v>0</v>
      </c>
    </row>
    <row r="71" spans="1:10" x14ac:dyDescent="0.25">
      <c r="A71" s="251"/>
      <c r="B71" s="252"/>
      <c r="D71" s="251"/>
      <c r="E71" s="251"/>
      <c r="F71" s="251"/>
      <c r="G71" s="251"/>
      <c r="H71" s="252"/>
      <c r="I71" s="179"/>
      <c r="J71" s="252"/>
    </row>
    <row r="72" spans="1:10" ht="13" x14ac:dyDescent="0.3">
      <c r="A72" s="251"/>
      <c r="B72" s="253" t="s">
        <v>262</v>
      </c>
      <c r="C72" s="135"/>
      <c r="D72" s="135"/>
      <c r="E72" s="135"/>
      <c r="F72" s="135"/>
      <c r="G72" s="135"/>
      <c r="H72" s="135"/>
      <c r="I72" s="135"/>
      <c r="J72" s="317">
        <f>SUM(J73:J78)</f>
        <v>0</v>
      </c>
    </row>
    <row r="73" spans="1:10" ht="13" x14ac:dyDescent="0.3">
      <c r="A73" s="251"/>
      <c r="E73" s="86" t="s">
        <v>300</v>
      </c>
      <c r="F73" s="127" t="s">
        <v>263</v>
      </c>
      <c r="G73" s="73">
        <v>0</v>
      </c>
      <c r="H73" s="101">
        <v>15</v>
      </c>
      <c r="I73" s="73" t="s">
        <v>213</v>
      </c>
      <c r="J73" s="256">
        <f>G73*H73</f>
        <v>0</v>
      </c>
    </row>
    <row r="74" spans="1:10" x14ac:dyDescent="0.25">
      <c r="A74" s="251"/>
      <c r="E74" s="86" t="s">
        <v>301</v>
      </c>
      <c r="F74" s="127" t="s">
        <v>263</v>
      </c>
      <c r="G74" s="73">
        <v>0</v>
      </c>
      <c r="H74" s="84">
        <v>275</v>
      </c>
      <c r="I74" s="73" t="s">
        <v>199</v>
      </c>
      <c r="J74" s="256">
        <f>G74*H74</f>
        <v>0</v>
      </c>
    </row>
    <row r="75" spans="1:10" x14ac:dyDescent="0.25">
      <c r="A75" s="251"/>
      <c r="E75" s="255" t="s">
        <v>295</v>
      </c>
      <c r="F75" s="127" t="s">
        <v>263</v>
      </c>
      <c r="G75" s="73">
        <v>0</v>
      </c>
      <c r="H75" s="84">
        <v>32</v>
      </c>
      <c r="I75" s="73" t="s">
        <v>213</v>
      </c>
      <c r="J75" s="256">
        <f>G75*H75</f>
        <v>0</v>
      </c>
    </row>
    <row r="76" spans="1:10" x14ac:dyDescent="0.25">
      <c r="A76" s="251"/>
      <c r="E76" s="86" t="s">
        <v>296</v>
      </c>
      <c r="F76" s="127" t="s">
        <v>263</v>
      </c>
      <c r="G76" s="73">
        <v>0</v>
      </c>
      <c r="H76" s="84">
        <v>50</v>
      </c>
      <c r="I76" s="73" t="s">
        <v>199</v>
      </c>
      <c r="J76" s="256">
        <f>G76*H76</f>
        <v>0</v>
      </c>
    </row>
    <row r="77" spans="1:10" x14ac:dyDescent="0.25">
      <c r="A77" s="251"/>
      <c r="E77" s="86" t="s">
        <v>302</v>
      </c>
      <c r="F77" s="127" t="s">
        <v>263</v>
      </c>
      <c r="G77" s="73">
        <v>0</v>
      </c>
      <c r="H77" s="84">
        <v>1.5</v>
      </c>
      <c r="I77" s="73" t="s">
        <v>213</v>
      </c>
      <c r="J77" s="256">
        <f>G77*H77</f>
        <v>0</v>
      </c>
    </row>
    <row r="78" spans="1:10" x14ac:dyDescent="0.25">
      <c r="A78" s="251"/>
    </row>
    <row r="79" spans="1:10" ht="13" x14ac:dyDescent="0.3">
      <c r="A79" s="251"/>
      <c r="B79" s="253" t="s">
        <v>262</v>
      </c>
      <c r="C79" s="135"/>
      <c r="D79" s="135"/>
      <c r="E79" s="135"/>
      <c r="F79" s="135"/>
      <c r="G79" s="135"/>
      <c r="H79" s="135"/>
      <c r="I79" s="135"/>
      <c r="J79" s="317">
        <f>SUM(J80:J85)</f>
        <v>0</v>
      </c>
    </row>
    <row r="80" spans="1:10" ht="13" x14ac:dyDescent="0.3">
      <c r="A80" s="251"/>
      <c r="E80" s="86" t="s">
        <v>300</v>
      </c>
      <c r="F80" s="127" t="s">
        <v>263</v>
      </c>
      <c r="G80" s="73">
        <v>0</v>
      </c>
      <c r="H80" s="101">
        <v>15</v>
      </c>
      <c r="I80" s="73" t="s">
        <v>213</v>
      </c>
      <c r="J80" s="256">
        <f>G80*H80</f>
        <v>0</v>
      </c>
    </row>
    <row r="81" spans="1:10" x14ac:dyDescent="0.25">
      <c r="A81" s="251"/>
      <c r="E81" s="86" t="s">
        <v>301</v>
      </c>
      <c r="F81" s="127" t="s">
        <v>263</v>
      </c>
      <c r="G81" s="73">
        <v>0</v>
      </c>
      <c r="H81" s="84">
        <v>275</v>
      </c>
      <c r="I81" s="73" t="s">
        <v>199</v>
      </c>
      <c r="J81" s="256">
        <f>G81*H81</f>
        <v>0</v>
      </c>
    </row>
    <row r="82" spans="1:10" x14ac:dyDescent="0.25">
      <c r="A82" s="251"/>
      <c r="E82" s="255" t="s">
        <v>295</v>
      </c>
      <c r="F82" s="127" t="s">
        <v>263</v>
      </c>
      <c r="G82" s="73">
        <v>0</v>
      </c>
      <c r="H82" s="84">
        <v>32</v>
      </c>
      <c r="I82" s="73" t="s">
        <v>213</v>
      </c>
      <c r="J82" s="256">
        <f>G82*H82</f>
        <v>0</v>
      </c>
    </row>
    <row r="83" spans="1:10" x14ac:dyDescent="0.25">
      <c r="A83" s="251"/>
      <c r="E83" s="86" t="s">
        <v>296</v>
      </c>
      <c r="F83" s="127" t="s">
        <v>263</v>
      </c>
      <c r="G83" s="73">
        <v>0</v>
      </c>
      <c r="H83" s="84">
        <v>50</v>
      </c>
      <c r="I83" s="73" t="s">
        <v>199</v>
      </c>
      <c r="J83" s="256">
        <f>G83*H83</f>
        <v>0</v>
      </c>
    </row>
    <row r="84" spans="1:10" x14ac:dyDescent="0.25">
      <c r="A84" s="251"/>
      <c r="E84" s="86" t="s">
        <v>302</v>
      </c>
      <c r="F84" s="127" t="s">
        <v>263</v>
      </c>
      <c r="G84" s="73">
        <v>0</v>
      </c>
      <c r="H84" s="84">
        <v>1.5</v>
      </c>
      <c r="I84" s="73" t="s">
        <v>213</v>
      </c>
      <c r="J84" s="256">
        <f>G84*H84</f>
        <v>0</v>
      </c>
    </row>
    <row r="85" spans="1:10" x14ac:dyDescent="0.25">
      <c r="A85" s="251"/>
    </row>
    <row r="86" spans="1:10" ht="13" x14ac:dyDescent="0.3">
      <c r="A86" s="251"/>
      <c r="B86" s="253" t="s">
        <v>262</v>
      </c>
      <c r="C86" s="135"/>
      <c r="D86" s="135"/>
      <c r="E86" s="135"/>
      <c r="F86" s="135"/>
      <c r="G86" s="135"/>
      <c r="H86" s="135"/>
      <c r="I86" s="135"/>
      <c r="J86" s="317">
        <f>SUM(J87:J92)</f>
        <v>0</v>
      </c>
    </row>
    <row r="87" spans="1:10" ht="13" x14ac:dyDescent="0.3">
      <c r="A87" s="251"/>
      <c r="E87" s="86" t="s">
        <v>300</v>
      </c>
      <c r="F87" s="127" t="s">
        <v>263</v>
      </c>
      <c r="G87" s="73">
        <v>0</v>
      </c>
      <c r="H87" s="101">
        <v>15</v>
      </c>
      <c r="I87" s="73" t="s">
        <v>213</v>
      </c>
      <c r="J87" s="256">
        <f>G87*H87</f>
        <v>0</v>
      </c>
    </row>
    <row r="88" spans="1:10" x14ac:dyDescent="0.25">
      <c r="A88" s="251"/>
      <c r="E88" s="86" t="s">
        <v>301</v>
      </c>
      <c r="F88" s="127" t="s">
        <v>263</v>
      </c>
      <c r="G88" s="73">
        <v>0</v>
      </c>
      <c r="H88" s="84">
        <v>275</v>
      </c>
      <c r="I88" s="73" t="s">
        <v>199</v>
      </c>
      <c r="J88" s="256">
        <f>G88*H88</f>
        <v>0</v>
      </c>
    </row>
    <row r="89" spans="1:10" x14ac:dyDescent="0.25">
      <c r="A89" s="251"/>
      <c r="E89" s="255" t="s">
        <v>295</v>
      </c>
      <c r="F89" s="127" t="s">
        <v>263</v>
      </c>
      <c r="G89" s="73">
        <v>0</v>
      </c>
      <c r="H89" s="84">
        <v>32</v>
      </c>
      <c r="I89" s="73" t="s">
        <v>213</v>
      </c>
      <c r="J89" s="256">
        <f>G89*H89</f>
        <v>0</v>
      </c>
    </row>
    <row r="90" spans="1:10" x14ac:dyDescent="0.25">
      <c r="A90" s="251"/>
      <c r="E90" s="86" t="s">
        <v>296</v>
      </c>
      <c r="F90" s="127" t="s">
        <v>263</v>
      </c>
      <c r="G90" s="73">
        <v>0</v>
      </c>
      <c r="H90" s="84">
        <v>50</v>
      </c>
      <c r="I90" s="73" t="s">
        <v>199</v>
      </c>
      <c r="J90" s="256">
        <f>G90*H90</f>
        <v>0</v>
      </c>
    </row>
    <row r="91" spans="1:10" x14ac:dyDescent="0.25">
      <c r="A91" s="251"/>
      <c r="E91" s="86" t="s">
        <v>302</v>
      </c>
      <c r="F91" s="127" t="s">
        <v>263</v>
      </c>
      <c r="G91" s="73">
        <v>0</v>
      </c>
      <c r="H91" s="84">
        <v>1.5</v>
      </c>
      <c r="I91" s="73" t="s">
        <v>213</v>
      </c>
      <c r="J91" s="256">
        <f>G91*H91</f>
        <v>0</v>
      </c>
    </row>
    <row r="92" spans="1:10" x14ac:dyDescent="0.25">
      <c r="A92" s="251"/>
      <c r="E92" s="86"/>
      <c r="F92" s="127"/>
      <c r="H92" s="84"/>
      <c r="J92" s="256"/>
    </row>
    <row r="93" spans="1:10" ht="13" x14ac:dyDescent="0.3">
      <c r="A93" s="251"/>
      <c r="B93" s="253" t="s">
        <v>262</v>
      </c>
      <c r="C93" s="135"/>
      <c r="D93" s="135"/>
      <c r="E93" s="218"/>
      <c r="F93" s="135"/>
      <c r="G93" s="135"/>
      <c r="H93" s="205"/>
      <c r="I93" s="135"/>
      <c r="J93" s="317">
        <f>SUM(J94:J99)</f>
        <v>0</v>
      </c>
    </row>
    <row r="94" spans="1:10" ht="13" x14ac:dyDescent="0.3">
      <c r="A94" s="251"/>
      <c r="E94" s="86" t="s">
        <v>300</v>
      </c>
      <c r="F94" s="127" t="s">
        <v>263</v>
      </c>
      <c r="G94" s="73">
        <v>0</v>
      </c>
      <c r="H94" s="101">
        <v>15</v>
      </c>
      <c r="I94" s="73" t="s">
        <v>213</v>
      </c>
      <c r="J94" s="256">
        <f>G94*H94</f>
        <v>0</v>
      </c>
    </row>
    <row r="95" spans="1:10" x14ac:dyDescent="0.25">
      <c r="A95" s="251"/>
      <c r="E95" s="86" t="s">
        <v>301</v>
      </c>
      <c r="F95" s="127" t="s">
        <v>263</v>
      </c>
      <c r="G95" s="73">
        <v>0</v>
      </c>
      <c r="H95" s="84">
        <v>275</v>
      </c>
      <c r="I95" s="73" t="s">
        <v>199</v>
      </c>
      <c r="J95" s="256">
        <f>G95*H95</f>
        <v>0</v>
      </c>
    </row>
    <row r="96" spans="1:10" x14ac:dyDescent="0.25">
      <c r="A96" s="251"/>
      <c r="E96" s="255" t="s">
        <v>295</v>
      </c>
      <c r="F96" s="127" t="s">
        <v>263</v>
      </c>
      <c r="G96" s="73">
        <v>0</v>
      </c>
      <c r="H96" s="84">
        <v>32</v>
      </c>
      <c r="I96" s="73" t="s">
        <v>213</v>
      </c>
      <c r="J96" s="256">
        <f>G96*H96</f>
        <v>0</v>
      </c>
    </row>
    <row r="97" spans="1:10" x14ac:dyDescent="0.25">
      <c r="A97" s="251"/>
      <c r="E97" s="86" t="s">
        <v>296</v>
      </c>
      <c r="F97" s="127" t="s">
        <v>263</v>
      </c>
      <c r="G97" s="73">
        <v>0</v>
      </c>
      <c r="H97" s="84">
        <v>50</v>
      </c>
      <c r="I97" s="73" t="s">
        <v>199</v>
      </c>
      <c r="J97" s="256">
        <f>G97*H97</f>
        <v>0</v>
      </c>
    </row>
    <row r="98" spans="1:10" x14ac:dyDescent="0.25">
      <c r="A98" s="251"/>
      <c r="E98" s="86" t="s">
        <v>302</v>
      </c>
      <c r="F98" s="127" t="s">
        <v>263</v>
      </c>
      <c r="G98" s="73">
        <v>0</v>
      </c>
      <c r="H98" s="84">
        <v>1.5</v>
      </c>
      <c r="I98" s="73" t="s">
        <v>213</v>
      </c>
      <c r="J98" s="256">
        <f>G98*H98</f>
        <v>0</v>
      </c>
    </row>
    <row r="99" spans="1:10" x14ac:dyDescent="0.25">
      <c r="A99" s="251"/>
      <c r="E99" s="86"/>
      <c r="F99" s="127"/>
      <c r="H99" s="84"/>
      <c r="J99" s="256"/>
    </row>
    <row r="100" spans="1:10" ht="13" x14ac:dyDescent="0.3">
      <c r="A100" s="251"/>
      <c r="B100" s="253" t="s">
        <v>262</v>
      </c>
      <c r="C100" s="135"/>
      <c r="D100" s="135"/>
      <c r="E100" s="135"/>
      <c r="F100" s="135"/>
      <c r="G100" s="135"/>
      <c r="H100" s="135"/>
      <c r="I100" s="135"/>
      <c r="J100" s="317">
        <f>SUM(J101:J106)</f>
        <v>0</v>
      </c>
    </row>
    <row r="101" spans="1:10" ht="13" x14ac:dyDescent="0.3">
      <c r="A101" s="251"/>
      <c r="E101" s="86" t="s">
        <v>300</v>
      </c>
      <c r="F101" s="127" t="s">
        <v>263</v>
      </c>
      <c r="G101" s="73">
        <v>0</v>
      </c>
      <c r="H101" s="101">
        <v>15</v>
      </c>
      <c r="I101" s="73" t="s">
        <v>213</v>
      </c>
      <c r="J101" s="256">
        <f>G101*H101</f>
        <v>0</v>
      </c>
    </row>
    <row r="102" spans="1:10" x14ac:dyDescent="0.25">
      <c r="A102" s="251"/>
      <c r="E102" s="86" t="s">
        <v>301</v>
      </c>
      <c r="F102" s="127" t="s">
        <v>263</v>
      </c>
      <c r="G102" s="73">
        <v>0</v>
      </c>
      <c r="H102" s="84">
        <v>275</v>
      </c>
      <c r="I102" s="73" t="s">
        <v>199</v>
      </c>
      <c r="J102" s="256">
        <f>G102*H102</f>
        <v>0</v>
      </c>
    </row>
    <row r="103" spans="1:10" x14ac:dyDescent="0.25">
      <c r="A103" s="251"/>
      <c r="E103" s="255" t="s">
        <v>295</v>
      </c>
      <c r="F103" s="127" t="s">
        <v>263</v>
      </c>
      <c r="G103" s="73">
        <v>0</v>
      </c>
      <c r="H103" s="84">
        <v>32</v>
      </c>
      <c r="I103" s="73" t="s">
        <v>213</v>
      </c>
      <c r="J103" s="256">
        <f>G103*H103</f>
        <v>0</v>
      </c>
    </row>
    <row r="104" spans="1:10" x14ac:dyDescent="0.25">
      <c r="A104" s="251"/>
      <c r="E104" s="86" t="s">
        <v>296</v>
      </c>
      <c r="F104" s="127" t="s">
        <v>263</v>
      </c>
      <c r="G104" s="73">
        <v>0</v>
      </c>
      <c r="H104" s="84">
        <v>50</v>
      </c>
      <c r="I104" s="73" t="s">
        <v>199</v>
      </c>
      <c r="J104" s="256">
        <f>G104*H104</f>
        <v>0</v>
      </c>
    </row>
    <row r="105" spans="1:10" x14ac:dyDescent="0.25">
      <c r="A105" s="251"/>
      <c r="B105" s="252"/>
      <c r="E105" s="86" t="s">
        <v>302</v>
      </c>
      <c r="F105" s="127" t="s">
        <v>263</v>
      </c>
      <c r="G105" s="73">
        <v>0</v>
      </c>
      <c r="H105" s="84">
        <v>1.5</v>
      </c>
      <c r="I105" s="73" t="s">
        <v>213</v>
      </c>
      <c r="J105" s="256">
        <f>G105*H105</f>
        <v>0</v>
      </c>
    </row>
    <row r="106" spans="1:10" x14ac:dyDescent="0.25">
      <c r="A106" s="251"/>
      <c r="B106" s="252"/>
      <c r="D106" s="86"/>
      <c r="E106" s="127"/>
      <c r="H106" s="84"/>
      <c r="J106" s="256"/>
    </row>
    <row r="107" spans="1:10" ht="13" x14ac:dyDescent="0.3">
      <c r="A107" s="103"/>
      <c r="B107" s="113" t="s">
        <v>293</v>
      </c>
      <c r="C107" s="135"/>
      <c r="D107" s="144"/>
      <c r="E107" s="116"/>
      <c r="F107" s="116"/>
      <c r="G107" s="117"/>
      <c r="H107" s="116"/>
      <c r="I107" s="116"/>
      <c r="J107" s="116"/>
    </row>
    <row r="108" spans="1:10" x14ac:dyDescent="0.25">
      <c r="A108" s="251"/>
      <c r="B108" s="252"/>
      <c r="D108" s="251"/>
      <c r="E108" s="251"/>
      <c r="F108" s="251"/>
      <c r="G108" s="251"/>
      <c r="H108" s="252"/>
      <c r="I108" s="179"/>
      <c r="J108" s="252"/>
    </row>
    <row r="109" spans="1:10" ht="13" x14ac:dyDescent="0.3">
      <c r="A109" s="251"/>
      <c r="B109" s="252"/>
      <c r="D109" s="251"/>
      <c r="E109" s="251"/>
      <c r="F109" s="251"/>
      <c r="G109" s="251"/>
      <c r="H109" s="252"/>
      <c r="I109" s="183" t="s">
        <v>25</v>
      </c>
      <c r="J109" s="181">
        <f>J111</f>
        <v>0</v>
      </c>
    </row>
    <row r="110" spans="1:10" x14ac:dyDescent="0.25">
      <c r="A110" s="251"/>
      <c r="B110" s="252"/>
      <c r="D110" s="251"/>
      <c r="E110" s="251"/>
      <c r="F110" s="251"/>
      <c r="G110" s="251"/>
      <c r="H110" s="252"/>
      <c r="I110" s="179"/>
      <c r="J110" s="252"/>
    </row>
    <row r="111" spans="1:10" ht="13" x14ac:dyDescent="0.3">
      <c r="A111" s="251"/>
      <c r="B111" s="253" t="s">
        <v>262</v>
      </c>
      <c r="C111" s="135"/>
      <c r="D111" s="135"/>
      <c r="E111" s="135"/>
      <c r="F111" s="135"/>
      <c r="G111" s="135"/>
      <c r="H111" s="135"/>
      <c r="I111" s="135"/>
      <c r="J111" s="317">
        <f>SUM(J112:J116)</f>
        <v>0</v>
      </c>
    </row>
    <row r="112" spans="1:10" ht="13" x14ac:dyDescent="0.3">
      <c r="A112" s="251"/>
      <c r="E112" s="86" t="s">
        <v>300</v>
      </c>
      <c r="F112" s="127" t="s">
        <v>263</v>
      </c>
      <c r="G112" s="73">
        <v>0</v>
      </c>
      <c r="H112" s="101">
        <v>35</v>
      </c>
      <c r="I112" s="73" t="s">
        <v>213</v>
      </c>
      <c r="J112" s="256">
        <f>G112*H112</f>
        <v>0</v>
      </c>
    </row>
    <row r="113" spans="1:10" x14ac:dyDescent="0.25">
      <c r="A113" s="251"/>
      <c r="E113" s="255" t="s">
        <v>295</v>
      </c>
      <c r="F113" s="127" t="s">
        <v>263</v>
      </c>
      <c r="G113" s="73">
        <v>0</v>
      </c>
      <c r="H113" s="84">
        <v>32</v>
      </c>
      <c r="I113" s="73" t="s">
        <v>213</v>
      </c>
      <c r="J113" s="256">
        <f>G113*H113</f>
        <v>0</v>
      </c>
    </row>
    <row r="114" spans="1:10" x14ac:dyDescent="0.25">
      <c r="A114" s="251"/>
      <c r="E114" s="86" t="s">
        <v>296</v>
      </c>
      <c r="F114" s="127" t="s">
        <v>263</v>
      </c>
      <c r="G114" s="73">
        <v>0</v>
      </c>
      <c r="H114" s="84">
        <v>50</v>
      </c>
      <c r="I114" s="73" t="s">
        <v>199</v>
      </c>
      <c r="J114" s="256">
        <f>G114*H114</f>
        <v>0</v>
      </c>
    </row>
    <row r="115" spans="1:10" x14ac:dyDescent="0.25">
      <c r="A115" s="251"/>
      <c r="E115" s="86" t="s">
        <v>302</v>
      </c>
      <c r="F115" s="127" t="s">
        <v>263</v>
      </c>
      <c r="G115" s="73">
        <v>0</v>
      </c>
      <c r="H115" s="84">
        <v>1.5</v>
      </c>
      <c r="I115" s="73" t="s">
        <v>213</v>
      </c>
      <c r="J115" s="256">
        <f>G115*H115</f>
        <v>0</v>
      </c>
    </row>
    <row r="116" spans="1:10" x14ac:dyDescent="0.25">
      <c r="A116" s="251"/>
      <c r="B116" s="252"/>
      <c r="D116" s="251"/>
      <c r="E116" s="251"/>
      <c r="F116" s="251"/>
      <c r="G116" s="251"/>
      <c r="H116" s="252"/>
      <c r="I116" s="179"/>
      <c r="J116" s="252"/>
    </row>
    <row r="117" spans="1:10" ht="13" x14ac:dyDescent="0.3">
      <c r="A117" s="103"/>
      <c r="B117" s="113" t="s">
        <v>100</v>
      </c>
      <c r="C117" s="135"/>
      <c r="D117" s="144"/>
      <c r="E117" s="116"/>
      <c r="F117" s="116"/>
      <c r="G117" s="117"/>
      <c r="H117" s="116"/>
      <c r="I117" s="116"/>
      <c r="J117" s="116"/>
    </row>
    <row r="118" spans="1:10" x14ac:dyDescent="0.25">
      <c r="A118" s="251"/>
      <c r="B118" s="252"/>
      <c r="D118" s="251"/>
      <c r="E118" s="251"/>
      <c r="F118" s="251"/>
      <c r="G118" s="251"/>
      <c r="H118" s="252"/>
      <c r="I118" s="179"/>
      <c r="J118" s="252"/>
    </row>
    <row r="119" spans="1:10" ht="13" x14ac:dyDescent="0.3">
      <c r="A119" s="251"/>
      <c r="B119" s="252"/>
      <c r="D119" s="251"/>
      <c r="E119" s="251"/>
      <c r="F119" s="251"/>
      <c r="G119" s="251"/>
      <c r="H119" s="252"/>
      <c r="I119" s="183" t="s">
        <v>25</v>
      </c>
      <c r="J119" s="181">
        <f>J121+J135+J148+J161+J174</f>
        <v>0</v>
      </c>
    </row>
    <row r="120" spans="1:10" x14ac:dyDescent="0.25">
      <c r="A120" s="251"/>
      <c r="B120" s="252"/>
      <c r="D120" s="251"/>
      <c r="E120" s="251"/>
      <c r="F120" s="251"/>
      <c r="G120" s="251"/>
      <c r="H120" s="252"/>
      <c r="I120" s="179"/>
      <c r="J120" s="252"/>
    </row>
    <row r="121" spans="1:10" ht="13" x14ac:dyDescent="0.3">
      <c r="A121" s="251"/>
      <c r="B121" s="253" t="s">
        <v>262</v>
      </c>
      <c r="C121" s="135"/>
      <c r="D121" s="257"/>
      <c r="E121" s="257"/>
      <c r="F121" s="257"/>
      <c r="G121" s="257"/>
      <c r="H121" s="253"/>
      <c r="I121" s="219"/>
      <c r="J121" s="318">
        <f>SUM(J122:J134)</f>
        <v>0</v>
      </c>
    </row>
    <row r="122" spans="1:10" ht="13" x14ac:dyDescent="0.3">
      <c r="A122" s="251"/>
      <c r="B122" s="252"/>
      <c r="E122" s="86" t="s">
        <v>300</v>
      </c>
      <c r="F122" s="127" t="s">
        <v>263</v>
      </c>
      <c r="G122" s="73">
        <v>0</v>
      </c>
      <c r="H122" s="101">
        <v>12</v>
      </c>
      <c r="I122" s="73" t="s">
        <v>213</v>
      </c>
      <c r="J122" s="256">
        <f t="shared" ref="J122:J132" si="2">G122*H122</f>
        <v>0</v>
      </c>
    </row>
    <row r="123" spans="1:10" x14ac:dyDescent="0.25">
      <c r="A123" s="251"/>
      <c r="B123" s="252"/>
      <c r="E123" s="86" t="s">
        <v>303</v>
      </c>
      <c r="F123" s="127" t="s">
        <v>263</v>
      </c>
      <c r="G123" s="73">
        <v>0</v>
      </c>
      <c r="H123" s="84">
        <v>400</v>
      </c>
      <c r="I123" s="73" t="s">
        <v>199</v>
      </c>
      <c r="J123" s="256">
        <f t="shared" si="2"/>
        <v>0</v>
      </c>
    </row>
    <row r="124" spans="1:10" ht="13" x14ac:dyDescent="0.3">
      <c r="A124" s="251"/>
      <c r="B124" s="252"/>
      <c r="E124" s="86" t="s">
        <v>304</v>
      </c>
      <c r="F124" s="127" t="s">
        <v>263</v>
      </c>
      <c r="G124" s="73">
        <v>0</v>
      </c>
      <c r="H124" s="101">
        <v>12</v>
      </c>
      <c r="I124" s="73" t="s">
        <v>213</v>
      </c>
      <c r="J124" s="256">
        <f t="shared" si="2"/>
        <v>0</v>
      </c>
    </row>
    <row r="125" spans="1:10" ht="13" x14ac:dyDescent="0.3">
      <c r="A125" s="251"/>
      <c r="B125" s="252"/>
      <c r="E125" s="86" t="s">
        <v>99</v>
      </c>
      <c r="F125" s="127" t="s">
        <v>263</v>
      </c>
      <c r="G125" s="73">
        <v>0</v>
      </c>
      <c r="H125" s="101">
        <v>20</v>
      </c>
      <c r="I125" s="73" t="s">
        <v>213</v>
      </c>
      <c r="J125" s="256">
        <f>G125*H125</f>
        <v>0</v>
      </c>
    </row>
    <row r="126" spans="1:10" x14ac:dyDescent="0.25">
      <c r="A126" s="251"/>
      <c r="B126" s="252"/>
      <c r="E126" s="86" t="s">
        <v>305</v>
      </c>
      <c r="F126" s="127" t="s">
        <v>263</v>
      </c>
      <c r="G126" s="73">
        <v>0</v>
      </c>
      <c r="H126" s="84">
        <v>15</v>
      </c>
      <c r="I126" s="73" t="s">
        <v>199</v>
      </c>
      <c r="J126" s="256">
        <f t="shared" si="2"/>
        <v>0</v>
      </c>
    </row>
    <row r="127" spans="1:10" x14ac:dyDescent="0.25">
      <c r="A127" s="251"/>
      <c r="B127" s="252"/>
      <c r="E127" s="86" t="s">
        <v>295</v>
      </c>
      <c r="F127" s="127" t="s">
        <v>263</v>
      </c>
      <c r="G127" s="73">
        <v>0</v>
      </c>
      <c r="H127" s="84">
        <v>21</v>
      </c>
      <c r="I127" s="73" t="s">
        <v>213</v>
      </c>
      <c r="J127" s="256">
        <f t="shared" si="2"/>
        <v>0</v>
      </c>
    </row>
    <row r="128" spans="1:10" x14ac:dyDescent="0.25">
      <c r="A128" s="251"/>
      <c r="B128" s="252"/>
      <c r="E128" s="86" t="s">
        <v>649</v>
      </c>
      <c r="F128" s="127" t="s">
        <v>263</v>
      </c>
      <c r="G128" s="73">
        <v>0</v>
      </c>
      <c r="H128" s="84">
        <v>300</v>
      </c>
      <c r="I128" s="73" t="s">
        <v>199</v>
      </c>
      <c r="J128" s="256">
        <f t="shared" ref="J128" si="3">G128*H128</f>
        <v>0</v>
      </c>
    </row>
    <row r="129" spans="1:10" x14ac:dyDescent="0.25">
      <c r="A129" s="251"/>
      <c r="B129" s="252"/>
      <c r="E129" s="86" t="s">
        <v>650</v>
      </c>
      <c r="F129" s="127" t="s">
        <v>263</v>
      </c>
      <c r="G129" s="73">
        <v>0</v>
      </c>
      <c r="H129" s="84">
        <v>1000</v>
      </c>
      <c r="I129" s="73" t="s">
        <v>199</v>
      </c>
      <c r="J129" s="256">
        <f t="shared" si="2"/>
        <v>0</v>
      </c>
    </row>
    <row r="130" spans="1:10" x14ac:dyDescent="0.25">
      <c r="A130" s="251"/>
      <c r="B130" s="252"/>
      <c r="E130" s="86" t="s">
        <v>646</v>
      </c>
      <c r="F130" s="127" t="s">
        <v>263</v>
      </c>
      <c r="G130" s="73">
        <v>0</v>
      </c>
      <c r="H130" s="84">
        <v>85</v>
      </c>
      <c r="I130" s="73" t="s">
        <v>213</v>
      </c>
      <c r="J130" s="256">
        <f t="shared" ref="J130" si="4">G130*H130</f>
        <v>0</v>
      </c>
    </row>
    <row r="131" spans="1:10" x14ac:dyDescent="0.25">
      <c r="A131" s="251"/>
      <c r="B131" s="252"/>
      <c r="E131" s="86" t="s">
        <v>647</v>
      </c>
      <c r="F131" s="127" t="s">
        <v>263</v>
      </c>
      <c r="G131" s="73">
        <v>0</v>
      </c>
      <c r="H131" s="84">
        <v>150</v>
      </c>
      <c r="I131" s="73" t="s">
        <v>199</v>
      </c>
      <c r="J131" s="256">
        <f t="shared" ref="J131" si="5">G131*H131</f>
        <v>0</v>
      </c>
    </row>
    <row r="132" spans="1:10" x14ac:dyDescent="0.25">
      <c r="A132" s="251"/>
      <c r="B132" s="252"/>
      <c r="E132" s="86" t="s">
        <v>306</v>
      </c>
      <c r="F132" s="127" t="s">
        <v>263</v>
      </c>
      <c r="G132" s="73">
        <v>0</v>
      </c>
      <c r="H132" s="84">
        <v>1.5</v>
      </c>
      <c r="I132" s="73" t="s">
        <v>213</v>
      </c>
      <c r="J132" s="256">
        <f t="shared" si="2"/>
        <v>0</v>
      </c>
    </row>
    <row r="133" spans="1:10" x14ac:dyDescent="0.25">
      <c r="A133" s="251"/>
      <c r="B133" s="252"/>
      <c r="E133" s="86" t="s">
        <v>296</v>
      </c>
      <c r="F133" s="127" t="s">
        <v>263</v>
      </c>
      <c r="G133" s="73">
        <v>0</v>
      </c>
      <c r="H133" s="84">
        <v>100</v>
      </c>
      <c r="I133" s="73" t="s">
        <v>199</v>
      </c>
      <c r="J133" s="256">
        <f t="shared" ref="J133" si="6">G133*H133</f>
        <v>0</v>
      </c>
    </row>
    <row r="134" spans="1:10" x14ac:dyDescent="0.25">
      <c r="A134" s="251"/>
      <c r="B134" s="252"/>
    </row>
    <row r="135" spans="1:10" ht="13" x14ac:dyDescent="0.3">
      <c r="A135" s="251"/>
      <c r="B135" s="253" t="s">
        <v>262</v>
      </c>
      <c r="C135" s="135"/>
      <c r="D135" s="135"/>
      <c r="E135" s="135"/>
      <c r="F135" s="135"/>
      <c r="G135" s="135"/>
      <c r="H135" s="135"/>
      <c r="I135" s="135"/>
      <c r="J135" s="318">
        <f>SUM(J136:J147)</f>
        <v>0</v>
      </c>
    </row>
    <row r="136" spans="1:10" ht="13" x14ac:dyDescent="0.3">
      <c r="A136" s="251"/>
      <c r="B136" s="252"/>
      <c r="E136" s="86" t="s">
        <v>300</v>
      </c>
      <c r="F136" s="127" t="s">
        <v>263</v>
      </c>
      <c r="G136" s="73">
        <v>0</v>
      </c>
      <c r="H136" s="101">
        <v>8</v>
      </c>
      <c r="I136" s="73" t="s">
        <v>213</v>
      </c>
      <c r="J136" s="256">
        <f t="shared" ref="J136:J138" si="7">G136*H136</f>
        <v>0</v>
      </c>
    </row>
    <row r="137" spans="1:10" x14ac:dyDescent="0.25">
      <c r="A137" s="251"/>
      <c r="B137" s="252"/>
      <c r="E137" s="86" t="s">
        <v>303</v>
      </c>
      <c r="F137" s="127" t="s">
        <v>263</v>
      </c>
      <c r="G137" s="73">
        <v>0</v>
      </c>
      <c r="H137" s="84">
        <v>400</v>
      </c>
      <c r="I137" s="73" t="s">
        <v>199</v>
      </c>
      <c r="J137" s="256">
        <f t="shared" si="7"/>
        <v>0</v>
      </c>
    </row>
    <row r="138" spans="1:10" ht="13" x14ac:dyDescent="0.3">
      <c r="A138" s="251"/>
      <c r="B138" s="252"/>
      <c r="E138" s="86" t="s">
        <v>304</v>
      </c>
      <c r="F138" s="127" t="s">
        <v>263</v>
      </c>
      <c r="G138" s="73">
        <v>0</v>
      </c>
      <c r="H138" s="101">
        <v>8</v>
      </c>
      <c r="I138" s="73" t="s">
        <v>213</v>
      </c>
      <c r="J138" s="256">
        <f t="shared" si="7"/>
        <v>0</v>
      </c>
    </row>
    <row r="139" spans="1:10" ht="13" x14ac:dyDescent="0.3">
      <c r="A139" s="251"/>
      <c r="B139" s="252"/>
      <c r="E139" s="86" t="s">
        <v>99</v>
      </c>
      <c r="F139" s="127" t="s">
        <v>263</v>
      </c>
      <c r="G139" s="73">
        <v>0</v>
      </c>
      <c r="H139" s="101">
        <v>15</v>
      </c>
      <c r="I139" s="73" t="s">
        <v>213</v>
      </c>
      <c r="J139" s="256">
        <f>G139*H139</f>
        <v>0</v>
      </c>
    </row>
    <row r="140" spans="1:10" x14ac:dyDescent="0.25">
      <c r="A140" s="251"/>
      <c r="B140" s="252"/>
      <c r="E140" s="86" t="s">
        <v>305</v>
      </c>
      <c r="F140" s="127" t="s">
        <v>263</v>
      </c>
      <c r="G140" s="73">
        <v>0</v>
      </c>
      <c r="H140" s="84">
        <v>15</v>
      </c>
      <c r="I140" s="73" t="s">
        <v>199</v>
      </c>
      <c r="J140" s="256">
        <f t="shared" ref="J140:J146" si="8">G140*H140</f>
        <v>0</v>
      </c>
    </row>
    <row r="141" spans="1:10" x14ac:dyDescent="0.25">
      <c r="A141" s="251"/>
      <c r="B141" s="252"/>
      <c r="E141" s="86" t="s">
        <v>295</v>
      </c>
      <c r="F141" s="127" t="s">
        <v>263</v>
      </c>
      <c r="G141" s="73">
        <v>0</v>
      </c>
      <c r="H141" s="84">
        <v>21</v>
      </c>
      <c r="I141" s="73" t="s">
        <v>213</v>
      </c>
      <c r="J141" s="256">
        <f t="shared" si="8"/>
        <v>0</v>
      </c>
    </row>
    <row r="142" spans="1:10" x14ac:dyDescent="0.25">
      <c r="A142" s="251"/>
      <c r="B142" s="252"/>
      <c r="E142" s="86" t="s">
        <v>648</v>
      </c>
      <c r="F142" s="127" t="s">
        <v>263</v>
      </c>
      <c r="G142" s="73">
        <v>0</v>
      </c>
      <c r="H142" s="84">
        <v>1000</v>
      </c>
      <c r="I142" s="73" t="s">
        <v>199</v>
      </c>
      <c r="J142" s="256">
        <f t="shared" si="8"/>
        <v>0</v>
      </c>
    </row>
    <row r="143" spans="1:10" x14ac:dyDescent="0.25">
      <c r="A143" s="251"/>
      <c r="B143" s="252"/>
      <c r="E143" s="86" t="s">
        <v>646</v>
      </c>
      <c r="F143" s="127" t="s">
        <v>263</v>
      </c>
      <c r="G143" s="73">
        <v>0</v>
      </c>
      <c r="H143" s="84">
        <v>85</v>
      </c>
      <c r="I143" s="73" t="s">
        <v>213</v>
      </c>
      <c r="J143" s="256">
        <f t="shared" si="8"/>
        <v>0</v>
      </c>
    </row>
    <row r="144" spans="1:10" x14ac:dyDescent="0.25">
      <c r="A144" s="251"/>
      <c r="B144" s="252"/>
      <c r="D144" s="86"/>
      <c r="E144" s="86" t="s">
        <v>647</v>
      </c>
      <c r="F144" s="127" t="s">
        <v>263</v>
      </c>
      <c r="G144" s="73">
        <v>0</v>
      </c>
      <c r="H144" s="84">
        <v>150</v>
      </c>
      <c r="I144" s="73" t="s">
        <v>199</v>
      </c>
      <c r="J144" s="256">
        <f t="shared" si="8"/>
        <v>0</v>
      </c>
    </row>
    <row r="145" spans="1:10" x14ac:dyDescent="0.25">
      <c r="A145" s="251"/>
      <c r="B145" s="252"/>
      <c r="D145" s="86"/>
      <c r="E145" s="86" t="s">
        <v>306</v>
      </c>
      <c r="F145" s="127" t="s">
        <v>263</v>
      </c>
      <c r="G145" s="73">
        <v>0</v>
      </c>
      <c r="H145" s="84">
        <v>1.5</v>
      </c>
      <c r="I145" s="73" t="s">
        <v>213</v>
      </c>
      <c r="J145" s="256">
        <f t="shared" si="8"/>
        <v>0</v>
      </c>
    </row>
    <row r="146" spans="1:10" x14ac:dyDescent="0.25">
      <c r="A146" s="251"/>
      <c r="B146" s="252"/>
      <c r="D146" s="86"/>
      <c r="E146" s="86" t="s">
        <v>296</v>
      </c>
      <c r="F146" s="127" t="s">
        <v>263</v>
      </c>
      <c r="G146" s="73">
        <v>0</v>
      </c>
      <c r="H146" s="84">
        <v>100</v>
      </c>
      <c r="I146" s="73" t="s">
        <v>199</v>
      </c>
      <c r="J146" s="256">
        <f t="shared" si="8"/>
        <v>0</v>
      </c>
    </row>
    <row r="147" spans="1:10" x14ac:dyDescent="0.25">
      <c r="A147" s="251"/>
      <c r="B147" s="252"/>
      <c r="D147" s="86"/>
      <c r="F147" s="127"/>
      <c r="I147" s="84"/>
    </row>
    <row r="148" spans="1:10" ht="13" x14ac:dyDescent="0.3">
      <c r="A148" s="251"/>
      <c r="B148" s="253" t="s">
        <v>262</v>
      </c>
      <c r="C148" s="135"/>
      <c r="D148" s="218"/>
      <c r="E148" s="135"/>
      <c r="F148" s="135"/>
      <c r="G148" s="135"/>
      <c r="H148" s="135"/>
      <c r="I148" s="205"/>
      <c r="J148" s="318">
        <f>SUM(J149:J160)</f>
        <v>0</v>
      </c>
    </row>
    <row r="149" spans="1:10" ht="13" x14ac:dyDescent="0.3">
      <c r="A149" s="251"/>
      <c r="B149" s="252"/>
      <c r="E149" s="86" t="s">
        <v>300</v>
      </c>
      <c r="F149" s="127" t="s">
        <v>263</v>
      </c>
      <c r="G149" s="73">
        <v>0</v>
      </c>
      <c r="H149" s="101">
        <v>8</v>
      </c>
      <c r="I149" s="73" t="s">
        <v>213</v>
      </c>
      <c r="J149" s="256">
        <f t="shared" ref="J149:J151" si="9">G149*H149</f>
        <v>0</v>
      </c>
    </row>
    <row r="150" spans="1:10" x14ac:dyDescent="0.25">
      <c r="A150" s="251"/>
      <c r="B150" s="252"/>
      <c r="E150" s="86" t="s">
        <v>303</v>
      </c>
      <c r="F150" s="127" t="s">
        <v>263</v>
      </c>
      <c r="G150" s="73">
        <v>0</v>
      </c>
      <c r="H150" s="84">
        <v>400</v>
      </c>
      <c r="I150" s="73" t="s">
        <v>199</v>
      </c>
      <c r="J150" s="256">
        <f t="shared" si="9"/>
        <v>0</v>
      </c>
    </row>
    <row r="151" spans="1:10" ht="13" x14ac:dyDescent="0.3">
      <c r="A151" s="251"/>
      <c r="B151" s="252"/>
      <c r="E151" s="86" t="s">
        <v>304</v>
      </c>
      <c r="F151" s="127" t="s">
        <v>263</v>
      </c>
      <c r="G151" s="73">
        <v>0</v>
      </c>
      <c r="H151" s="101">
        <v>8</v>
      </c>
      <c r="I151" s="73" t="s">
        <v>213</v>
      </c>
      <c r="J151" s="256">
        <f t="shared" si="9"/>
        <v>0</v>
      </c>
    </row>
    <row r="152" spans="1:10" ht="13" x14ac:dyDescent="0.3">
      <c r="A152" s="251"/>
      <c r="B152" s="252"/>
      <c r="E152" s="86" t="s">
        <v>99</v>
      </c>
      <c r="F152" s="127" t="s">
        <v>263</v>
      </c>
      <c r="G152" s="73">
        <v>0</v>
      </c>
      <c r="H152" s="101">
        <v>15</v>
      </c>
      <c r="I152" s="73" t="s">
        <v>213</v>
      </c>
      <c r="J152" s="256">
        <f>G152*H152</f>
        <v>0</v>
      </c>
    </row>
    <row r="153" spans="1:10" x14ac:dyDescent="0.25">
      <c r="A153" s="251"/>
      <c r="B153" s="252"/>
      <c r="E153" s="86" t="s">
        <v>305</v>
      </c>
      <c r="F153" s="127" t="s">
        <v>263</v>
      </c>
      <c r="G153" s="73">
        <v>0</v>
      </c>
      <c r="H153" s="84">
        <v>15</v>
      </c>
      <c r="I153" s="73" t="s">
        <v>199</v>
      </c>
      <c r="J153" s="256">
        <f t="shared" ref="J153:J159" si="10">G153*H153</f>
        <v>0</v>
      </c>
    </row>
    <row r="154" spans="1:10" x14ac:dyDescent="0.25">
      <c r="A154" s="251"/>
      <c r="B154" s="252"/>
      <c r="E154" s="86" t="s">
        <v>295</v>
      </c>
      <c r="F154" s="127" t="s">
        <v>263</v>
      </c>
      <c r="G154" s="73">
        <v>0</v>
      </c>
      <c r="H154" s="84">
        <v>21</v>
      </c>
      <c r="I154" s="73" t="s">
        <v>213</v>
      </c>
      <c r="J154" s="256">
        <f t="shared" si="10"/>
        <v>0</v>
      </c>
    </row>
    <row r="155" spans="1:10" x14ac:dyDescent="0.25">
      <c r="A155" s="251"/>
      <c r="B155" s="252"/>
      <c r="E155" s="86" t="s">
        <v>648</v>
      </c>
      <c r="F155" s="127" t="s">
        <v>263</v>
      </c>
      <c r="G155" s="73">
        <v>0</v>
      </c>
      <c r="H155" s="84">
        <v>1000</v>
      </c>
      <c r="I155" s="73" t="s">
        <v>199</v>
      </c>
      <c r="J155" s="256">
        <f t="shared" si="10"/>
        <v>0</v>
      </c>
    </row>
    <row r="156" spans="1:10" x14ac:dyDescent="0.25">
      <c r="A156" s="251"/>
      <c r="B156" s="252"/>
      <c r="E156" s="86" t="s">
        <v>646</v>
      </c>
      <c r="F156" s="127" t="s">
        <v>263</v>
      </c>
      <c r="G156" s="73">
        <v>0</v>
      </c>
      <c r="H156" s="84">
        <v>85</v>
      </c>
      <c r="I156" s="73" t="s">
        <v>213</v>
      </c>
      <c r="J156" s="256">
        <f t="shared" si="10"/>
        <v>0</v>
      </c>
    </row>
    <row r="157" spans="1:10" x14ac:dyDescent="0.25">
      <c r="A157" s="251"/>
      <c r="B157" s="252"/>
      <c r="D157" s="86"/>
      <c r="E157" s="86" t="s">
        <v>647</v>
      </c>
      <c r="F157" s="127" t="s">
        <v>263</v>
      </c>
      <c r="G157" s="73">
        <v>0</v>
      </c>
      <c r="H157" s="84">
        <v>150</v>
      </c>
      <c r="I157" s="73" t="s">
        <v>199</v>
      </c>
      <c r="J157" s="256">
        <f t="shared" si="10"/>
        <v>0</v>
      </c>
    </row>
    <row r="158" spans="1:10" x14ac:dyDescent="0.25">
      <c r="A158" s="251"/>
      <c r="B158" s="252"/>
      <c r="D158" s="86"/>
      <c r="E158" s="86" t="s">
        <v>306</v>
      </c>
      <c r="F158" s="127" t="s">
        <v>263</v>
      </c>
      <c r="G158" s="73">
        <v>0</v>
      </c>
      <c r="H158" s="84">
        <v>1.5</v>
      </c>
      <c r="I158" s="73" t="s">
        <v>213</v>
      </c>
      <c r="J158" s="256">
        <f t="shared" si="10"/>
        <v>0</v>
      </c>
    </row>
    <row r="159" spans="1:10" x14ac:dyDescent="0.25">
      <c r="A159" s="251"/>
      <c r="B159" s="252"/>
      <c r="D159" s="86"/>
      <c r="E159" s="86" t="s">
        <v>296</v>
      </c>
      <c r="F159" s="127" t="s">
        <v>263</v>
      </c>
      <c r="G159" s="73">
        <v>0</v>
      </c>
      <c r="H159" s="84">
        <v>100</v>
      </c>
      <c r="I159" s="73" t="s">
        <v>199</v>
      </c>
      <c r="J159" s="256">
        <f t="shared" si="10"/>
        <v>0</v>
      </c>
    </row>
    <row r="160" spans="1:10" x14ac:dyDescent="0.25">
      <c r="A160" s="251"/>
      <c r="B160" s="252"/>
      <c r="D160" s="86"/>
      <c r="F160" s="127"/>
      <c r="I160" s="84"/>
    </row>
    <row r="161" spans="1:10" ht="13" x14ac:dyDescent="0.3">
      <c r="A161" s="251"/>
      <c r="B161" s="253" t="s">
        <v>262</v>
      </c>
      <c r="C161" s="135"/>
      <c r="D161" s="218"/>
      <c r="E161" s="135"/>
      <c r="F161" s="135"/>
      <c r="G161" s="135"/>
      <c r="H161" s="135"/>
      <c r="I161" s="205"/>
      <c r="J161" s="318">
        <f>SUM(J162:J173)</f>
        <v>0</v>
      </c>
    </row>
    <row r="162" spans="1:10" ht="13" x14ac:dyDescent="0.3">
      <c r="A162" s="251"/>
      <c r="B162" s="252"/>
      <c r="E162" s="86" t="s">
        <v>300</v>
      </c>
      <c r="F162" s="127" t="s">
        <v>263</v>
      </c>
      <c r="G162" s="73">
        <v>0</v>
      </c>
      <c r="H162" s="101">
        <v>8</v>
      </c>
      <c r="I162" s="73" t="s">
        <v>213</v>
      </c>
      <c r="J162" s="256">
        <f t="shared" ref="J162:J164" si="11">G162*H162</f>
        <v>0</v>
      </c>
    </row>
    <row r="163" spans="1:10" x14ac:dyDescent="0.25">
      <c r="A163" s="251"/>
      <c r="B163" s="252"/>
      <c r="E163" s="86" t="s">
        <v>303</v>
      </c>
      <c r="F163" s="127" t="s">
        <v>263</v>
      </c>
      <c r="G163" s="73">
        <v>0</v>
      </c>
      <c r="H163" s="84">
        <v>400</v>
      </c>
      <c r="I163" s="73" t="s">
        <v>199</v>
      </c>
      <c r="J163" s="256">
        <f t="shared" si="11"/>
        <v>0</v>
      </c>
    </row>
    <row r="164" spans="1:10" ht="13" x14ac:dyDescent="0.3">
      <c r="A164" s="251"/>
      <c r="B164" s="252"/>
      <c r="E164" s="86" t="s">
        <v>304</v>
      </c>
      <c r="F164" s="127" t="s">
        <v>263</v>
      </c>
      <c r="G164" s="73">
        <v>0</v>
      </c>
      <c r="H164" s="101">
        <v>8</v>
      </c>
      <c r="I164" s="73" t="s">
        <v>213</v>
      </c>
      <c r="J164" s="256">
        <f t="shared" si="11"/>
        <v>0</v>
      </c>
    </row>
    <row r="165" spans="1:10" ht="13" x14ac:dyDescent="0.3">
      <c r="A165" s="251"/>
      <c r="B165" s="252"/>
      <c r="E165" s="86" t="s">
        <v>99</v>
      </c>
      <c r="F165" s="127" t="s">
        <v>263</v>
      </c>
      <c r="G165" s="73">
        <v>0</v>
      </c>
      <c r="H165" s="101">
        <v>15</v>
      </c>
      <c r="I165" s="73" t="s">
        <v>213</v>
      </c>
      <c r="J165" s="256">
        <f>G165*H165</f>
        <v>0</v>
      </c>
    </row>
    <row r="166" spans="1:10" x14ac:dyDescent="0.25">
      <c r="A166" s="251"/>
      <c r="B166" s="252"/>
      <c r="E166" s="86" t="s">
        <v>305</v>
      </c>
      <c r="F166" s="127" t="s">
        <v>263</v>
      </c>
      <c r="G166" s="73">
        <v>0</v>
      </c>
      <c r="H166" s="84">
        <v>15</v>
      </c>
      <c r="I166" s="73" t="s">
        <v>199</v>
      </c>
      <c r="J166" s="256">
        <f t="shared" ref="J166:J172" si="12">G166*H166</f>
        <v>0</v>
      </c>
    </row>
    <row r="167" spans="1:10" x14ac:dyDescent="0.25">
      <c r="A167" s="251"/>
      <c r="B167" s="252"/>
      <c r="E167" s="86" t="s">
        <v>295</v>
      </c>
      <c r="F167" s="127" t="s">
        <v>263</v>
      </c>
      <c r="G167" s="73">
        <v>0</v>
      </c>
      <c r="H167" s="84">
        <v>21</v>
      </c>
      <c r="I167" s="73" t="s">
        <v>213</v>
      </c>
      <c r="J167" s="256">
        <f t="shared" si="12"/>
        <v>0</v>
      </c>
    </row>
    <row r="168" spans="1:10" x14ac:dyDescent="0.25">
      <c r="A168" s="251"/>
      <c r="B168" s="252"/>
      <c r="E168" s="86" t="s">
        <v>648</v>
      </c>
      <c r="F168" s="127" t="s">
        <v>263</v>
      </c>
      <c r="G168" s="73">
        <v>0</v>
      </c>
      <c r="H168" s="84">
        <v>1000</v>
      </c>
      <c r="I168" s="73" t="s">
        <v>199</v>
      </c>
      <c r="J168" s="256">
        <f t="shared" si="12"/>
        <v>0</v>
      </c>
    </row>
    <row r="169" spans="1:10" x14ac:dyDescent="0.25">
      <c r="A169" s="251"/>
      <c r="B169" s="252"/>
      <c r="E169" s="86" t="s">
        <v>646</v>
      </c>
      <c r="F169" s="127" t="s">
        <v>263</v>
      </c>
      <c r="G169" s="73">
        <v>0</v>
      </c>
      <c r="H169" s="84">
        <v>85</v>
      </c>
      <c r="I169" s="73" t="s">
        <v>213</v>
      </c>
      <c r="J169" s="256">
        <f t="shared" si="12"/>
        <v>0</v>
      </c>
    </row>
    <row r="170" spans="1:10" x14ac:dyDescent="0.25">
      <c r="A170" s="251"/>
      <c r="B170" s="252"/>
      <c r="D170" s="86"/>
      <c r="E170" s="86" t="s">
        <v>647</v>
      </c>
      <c r="F170" s="127" t="s">
        <v>263</v>
      </c>
      <c r="G170" s="73">
        <v>0</v>
      </c>
      <c r="H170" s="84">
        <v>150</v>
      </c>
      <c r="I170" s="73" t="s">
        <v>199</v>
      </c>
      <c r="J170" s="256">
        <f t="shared" si="12"/>
        <v>0</v>
      </c>
    </row>
    <row r="171" spans="1:10" x14ac:dyDescent="0.25">
      <c r="A171" s="251"/>
      <c r="B171" s="252"/>
      <c r="D171" s="86"/>
      <c r="E171" s="86" t="s">
        <v>306</v>
      </c>
      <c r="F171" s="127" t="s">
        <v>263</v>
      </c>
      <c r="G171" s="73">
        <v>0</v>
      </c>
      <c r="H171" s="84">
        <v>1.5</v>
      </c>
      <c r="I171" s="73" t="s">
        <v>213</v>
      </c>
      <c r="J171" s="256">
        <f t="shared" si="12"/>
        <v>0</v>
      </c>
    </row>
    <row r="172" spans="1:10" x14ac:dyDescent="0.25">
      <c r="A172" s="251"/>
      <c r="B172" s="252"/>
      <c r="D172" s="86"/>
      <c r="E172" s="86" t="s">
        <v>296</v>
      </c>
      <c r="F172" s="127" t="s">
        <v>263</v>
      </c>
      <c r="G172" s="73">
        <v>0</v>
      </c>
      <c r="H172" s="84">
        <v>100</v>
      </c>
      <c r="I172" s="73" t="s">
        <v>199</v>
      </c>
      <c r="J172" s="256">
        <f t="shared" si="12"/>
        <v>0</v>
      </c>
    </row>
    <row r="173" spans="1:10" x14ac:dyDescent="0.25">
      <c r="A173" s="251"/>
      <c r="B173" s="252"/>
      <c r="D173" s="86"/>
      <c r="F173" s="127"/>
      <c r="I173" s="84"/>
    </row>
    <row r="174" spans="1:10" ht="13" x14ac:dyDescent="0.3">
      <c r="A174" s="251"/>
      <c r="B174" s="253" t="s">
        <v>262</v>
      </c>
      <c r="C174" s="135"/>
      <c r="D174" s="218"/>
      <c r="E174" s="135"/>
      <c r="F174" s="135"/>
      <c r="G174" s="135"/>
      <c r="H174" s="135"/>
      <c r="I174" s="205"/>
      <c r="J174" s="318">
        <f>SUM(J175:J186)</f>
        <v>0</v>
      </c>
    </row>
    <row r="175" spans="1:10" ht="13" x14ac:dyDescent="0.3">
      <c r="A175" s="251"/>
      <c r="B175" s="252"/>
      <c r="E175" s="86" t="s">
        <v>300</v>
      </c>
      <c r="F175" s="127" t="s">
        <v>263</v>
      </c>
      <c r="G175" s="73">
        <v>0</v>
      </c>
      <c r="H175" s="101">
        <v>8</v>
      </c>
      <c r="I175" s="73" t="s">
        <v>213</v>
      </c>
      <c r="J175" s="256">
        <f t="shared" ref="J175:J177" si="13">G175*H175</f>
        <v>0</v>
      </c>
    </row>
    <row r="176" spans="1:10" x14ac:dyDescent="0.25">
      <c r="A176" s="251"/>
      <c r="B176" s="252"/>
      <c r="E176" s="86" t="s">
        <v>303</v>
      </c>
      <c r="F176" s="127" t="s">
        <v>263</v>
      </c>
      <c r="G176" s="73">
        <v>0</v>
      </c>
      <c r="H176" s="84">
        <v>400</v>
      </c>
      <c r="I176" s="73" t="s">
        <v>199</v>
      </c>
      <c r="J176" s="256">
        <f t="shared" si="13"/>
        <v>0</v>
      </c>
    </row>
    <row r="177" spans="1:10" ht="13" x14ac:dyDescent="0.3">
      <c r="A177" s="251"/>
      <c r="B177" s="252"/>
      <c r="E177" s="86" t="s">
        <v>304</v>
      </c>
      <c r="F177" s="127" t="s">
        <v>263</v>
      </c>
      <c r="G177" s="73">
        <v>0</v>
      </c>
      <c r="H177" s="101">
        <v>8</v>
      </c>
      <c r="I177" s="73" t="s">
        <v>213</v>
      </c>
      <c r="J177" s="256">
        <f t="shared" si="13"/>
        <v>0</v>
      </c>
    </row>
    <row r="178" spans="1:10" ht="13" x14ac:dyDescent="0.3">
      <c r="A178" s="251"/>
      <c r="B178" s="252"/>
      <c r="E178" s="86" t="s">
        <v>99</v>
      </c>
      <c r="F178" s="127" t="s">
        <v>263</v>
      </c>
      <c r="G178" s="73">
        <v>0</v>
      </c>
      <c r="H178" s="101">
        <v>15</v>
      </c>
      <c r="I178" s="73" t="s">
        <v>213</v>
      </c>
      <c r="J178" s="256">
        <f>G178*H178</f>
        <v>0</v>
      </c>
    </row>
    <row r="179" spans="1:10" x14ac:dyDescent="0.25">
      <c r="A179" s="251"/>
      <c r="B179" s="252"/>
      <c r="E179" s="86" t="s">
        <v>305</v>
      </c>
      <c r="F179" s="127" t="s">
        <v>263</v>
      </c>
      <c r="G179" s="73">
        <v>0</v>
      </c>
      <c r="H179" s="84">
        <v>15</v>
      </c>
      <c r="I179" s="73" t="s">
        <v>199</v>
      </c>
      <c r="J179" s="256">
        <f t="shared" ref="J179:J185" si="14">G179*H179</f>
        <v>0</v>
      </c>
    </row>
    <row r="180" spans="1:10" x14ac:dyDescent="0.25">
      <c r="A180" s="251"/>
      <c r="B180" s="252"/>
      <c r="E180" s="86" t="s">
        <v>295</v>
      </c>
      <c r="F180" s="127" t="s">
        <v>263</v>
      </c>
      <c r="G180" s="73">
        <v>0</v>
      </c>
      <c r="H180" s="84">
        <v>21</v>
      </c>
      <c r="I180" s="73" t="s">
        <v>213</v>
      </c>
      <c r="J180" s="256">
        <f t="shared" si="14"/>
        <v>0</v>
      </c>
    </row>
    <row r="181" spans="1:10" x14ac:dyDescent="0.25">
      <c r="A181" s="251"/>
      <c r="B181" s="252"/>
      <c r="E181" s="86" t="s">
        <v>648</v>
      </c>
      <c r="F181" s="127" t="s">
        <v>263</v>
      </c>
      <c r="G181" s="73">
        <v>0</v>
      </c>
      <c r="H181" s="84">
        <v>1000</v>
      </c>
      <c r="I181" s="73" t="s">
        <v>199</v>
      </c>
      <c r="J181" s="256">
        <f t="shared" si="14"/>
        <v>0</v>
      </c>
    </row>
    <row r="182" spans="1:10" x14ac:dyDescent="0.25">
      <c r="A182" s="251"/>
      <c r="B182" s="252"/>
      <c r="E182" s="86" t="s">
        <v>646</v>
      </c>
      <c r="F182" s="127" t="s">
        <v>263</v>
      </c>
      <c r="G182" s="73">
        <v>0</v>
      </c>
      <c r="H182" s="84">
        <v>85</v>
      </c>
      <c r="I182" s="73" t="s">
        <v>213</v>
      </c>
      <c r="J182" s="256">
        <f t="shared" si="14"/>
        <v>0</v>
      </c>
    </row>
    <row r="183" spans="1:10" x14ac:dyDescent="0.25">
      <c r="A183" s="251"/>
      <c r="B183" s="252"/>
      <c r="D183" s="86"/>
      <c r="E183" s="86" t="s">
        <v>647</v>
      </c>
      <c r="F183" s="127" t="s">
        <v>263</v>
      </c>
      <c r="G183" s="73">
        <v>0</v>
      </c>
      <c r="H183" s="84">
        <v>150</v>
      </c>
      <c r="I183" s="73" t="s">
        <v>199</v>
      </c>
      <c r="J183" s="256">
        <f t="shared" si="14"/>
        <v>0</v>
      </c>
    </row>
    <row r="184" spans="1:10" x14ac:dyDescent="0.25">
      <c r="A184" s="251"/>
      <c r="B184" s="252"/>
      <c r="D184" s="86"/>
      <c r="E184" s="86" t="s">
        <v>306</v>
      </c>
      <c r="F184" s="127" t="s">
        <v>263</v>
      </c>
      <c r="G184" s="73">
        <v>0</v>
      </c>
      <c r="H184" s="84">
        <v>1.5</v>
      </c>
      <c r="I184" s="73" t="s">
        <v>213</v>
      </c>
      <c r="J184" s="256">
        <f t="shared" si="14"/>
        <v>0</v>
      </c>
    </row>
    <row r="185" spans="1:10" x14ac:dyDescent="0.25">
      <c r="A185" s="251"/>
      <c r="B185" s="252"/>
      <c r="D185" s="86"/>
      <c r="E185" s="86" t="s">
        <v>296</v>
      </c>
      <c r="F185" s="127" t="s">
        <v>263</v>
      </c>
      <c r="G185" s="73">
        <v>0</v>
      </c>
      <c r="H185" s="84">
        <v>100</v>
      </c>
      <c r="I185" s="73" t="s">
        <v>199</v>
      </c>
      <c r="J185" s="256">
        <f t="shared" si="14"/>
        <v>0</v>
      </c>
    </row>
    <row r="186" spans="1:10" x14ac:dyDescent="0.25">
      <c r="A186" s="251"/>
      <c r="B186" s="252"/>
      <c r="D186" s="86"/>
      <c r="F186" s="127"/>
      <c r="I186" s="84"/>
    </row>
    <row r="187" spans="1:10" ht="13" x14ac:dyDescent="0.3">
      <c r="A187" s="119">
        <v>9.64</v>
      </c>
      <c r="B187" s="113" t="s">
        <v>662</v>
      </c>
      <c r="C187" s="135"/>
      <c r="D187" s="144"/>
      <c r="E187" s="116"/>
      <c r="F187" s="116"/>
      <c r="G187" s="117"/>
      <c r="H187" s="116"/>
      <c r="I187" s="116"/>
      <c r="J187" s="116"/>
    </row>
    <row r="188" spans="1:10" x14ac:dyDescent="0.25">
      <c r="A188" s="251"/>
      <c r="B188" s="252"/>
      <c r="D188" s="251"/>
      <c r="E188" s="251"/>
      <c r="F188" s="251"/>
      <c r="G188" s="251"/>
      <c r="H188" s="252"/>
      <c r="I188" s="179"/>
      <c r="J188" s="252"/>
    </row>
    <row r="189" spans="1:10" ht="13" x14ac:dyDescent="0.3">
      <c r="A189" s="251"/>
      <c r="B189" s="184" t="s">
        <v>661</v>
      </c>
      <c r="D189" s="251"/>
      <c r="E189" s="251"/>
      <c r="F189" s="252"/>
      <c r="G189" s="252"/>
      <c r="H189" s="185" t="s">
        <v>25</v>
      </c>
      <c r="I189" s="181">
        <f>SUM(I199:I206)</f>
        <v>0</v>
      </c>
      <c r="J189" s="252"/>
    </row>
    <row r="190" spans="1:10" x14ac:dyDescent="0.25">
      <c r="A190" s="251"/>
      <c r="B190" s="255" t="s">
        <v>261</v>
      </c>
      <c r="C190" s="251">
        <v>0</v>
      </c>
      <c r="D190" s="258" t="s">
        <v>213</v>
      </c>
      <c r="F190" s="252"/>
      <c r="G190" s="252"/>
      <c r="H190" s="252"/>
      <c r="I190" s="252"/>
      <c r="J190" s="252"/>
    </row>
    <row r="191" spans="1:10" x14ac:dyDescent="0.25">
      <c r="A191" s="251"/>
      <c r="B191" s="255" t="s">
        <v>265</v>
      </c>
      <c r="C191" s="251">
        <v>0</v>
      </c>
      <c r="D191" s="258" t="s">
        <v>213</v>
      </c>
      <c r="F191" s="252"/>
      <c r="G191" s="252"/>
      <c r="H191" s="252"/>
      <c r="I191" s="252"/>
      <c r="J191" s="252"/>
    </row>
    <row r="192" spans="1:10" x14ac:dyDescent="0.25">
      <c r="A192" s="251"/>
      <c r="B192" s="259" t="s">
        <v>266</v>
      </c>
      <c r="C192" s="260">
        <v>0</v>
      </c>
      <c r="D192" s="261" t="s">
        <v>213</v>
      </c>
      <c r="F192" s="252"/>
      <c r="G192" s="252"/>
      <c r="H192" s="252"/>
      <c r="I192" s="252"/>
      <c r="J192" s="252"/>
    </row>
    <row r="193" spans="1:10" x14ac:dyDescent="0.25">
      <c r="A193" s="251"/>
      <c r="B193" s="255" t="s">
        <v>651</v>
      </c>
      <c r="C193" s="251">
        <f>SUM(C190:C192)</f>
        <v>0</v>
      </c>
      <c r="D193" s="258" t="s">
        <v>213</v>
      </c>
      <c r="F193" s="252"/>
      <c r="G193" s="252"/>
      <c r="H193" s="252" t="s">
        <v>177</v>
      </c>
      <c r="I193" s="252"/>
      <c r="J193" s="252"/>
    </row>
    <row r="194" spans="1:10" x14ac:dyDescent="0.25">
      <c r="A194" s="251"/>
      <c r="B194" s="255" t="s">
        <v>654</v>
      </c>
      <c r="C194" s="319">
        <f>SUM(C193*0.07)</f>
        <v>0</v>
      </c>
      <c r="D194" s="258" t="s">
        <v>213</v>
      </c>
      <c r="F194" s="252"/>
      <c r="G194" s="252"/>
      <c r="H194" s="252"/>
      <c r="I194" s="252"/>
      <c r="J194" s="252"/>
    </row>
    <row r="195" spans="1:10" x14ac:dyDescent="0.25">
      <c r="A195" s="251"/>
      <c r="B195" s="259" t="s">
        <v>655</v>
      </c>
      <c r="C195" s="262">
        <v>0</v>
      </c>
      <c r="D195" s="261" t="s">
        <v>213</v>
      </c>
      <c r="F195" s="252"/>
      <c r="G195" s="252"/>
      <c r="H195" s="252"/>
      <c r="I195" s="252"/>
      <c r="J195" s="252"/>
    </row>
    <row r="196" spans="1:10" ht="13" x14ac:dyDescent="0.3">
      <c r="A196" s="251"/>
      <c r="B196" s="180" t="s">
        <v>653</v>
      </c>
      <c r="C196" s="320">
        <f>SUM(C193:C195)</f>
        <v>0</v>
      </c>
      <c r="D196" s="321" t="s">
        <v>213</v>
      </c>
      <c r="F196" s="252"/>
      <c r="G196" s="252"/>
      <c r="H196" s="252"/>
      <c r="I196" s="256"/>
      <c r="J196" s="252"/>
    </row>
    <row r="197" spans="1:10" ht="13" x14ac:dyDescent="0.3">
      <c r="A197" s="251"/>
      <c r="B197" s="186"/>
      <c r="C197" s="91"/>
      <c r="D197" s="187"/>
      <c r="E197" s="188"/>
      <c r="F197" s="252"/>
      <c r="H197" s="252"/>
      <c r="I197" s="252"/>
      <c r="J197" s="252"/>
    </row>
    <row r="198" spans="1:10" x14ac:dyDescent="0.25">
      <c r="A198" s="251"/>
      <c r="B198" s="255"/>
      <c r="D198" s="252"/>
      <c r="E198" s="252"/>
      <c r="G198" s="252"/>
      <c r="H198" s="252"/>
      <c r="I198" s="252"/>
      <c r="J198" s="252"/>
    </row>
    <row r="199" spans="1:10" x14ac:dyDescent="0.25">
      <c r="A199" s="251"/>
      <c r="B199" s="258" t="s">
        <v>307</v>
      </c>
      <c r="E199" s="251" t="s">
        <v>263</v>
      </c>
      <c r="F199" s="252">
        <v>0</v>
      </c>
      <c r="G199" s="179">
        <v>0</v>
      </c>
      <c r="H199" s="252" t="s">
        <v>213</v>
      </c>
      <c r="I199" s="256">
        <f>F199*G199</f>
        <v>0</v>
      </c>
    </row>
    <row r="200" spans="1:10" x14ac:dyDescent="0.25">
      <c r="A200" s="251"/>
      <c r="B200" s="258" t="s">
        <v>659</v>
      </c>
      <c r="E200" s="251" t="s">
        <v>263</v>
      </c>
      <c r="F200" s="252">
        <v>0</v>
      </c>
      <c r="G200" s="179">
        <v>0</v>
      </c>
      <c r="H200" s="252" t="s">
        <v>213</v>
      </c>
      <c r="I200" s="256">
        <f>F200*G200</f>
        <v>0</v>
      </c>
    </row>
    <row r="201" spans="1:10" x14ac:dyDescent="0.25">
      <c r="A201" s="251"/>
      <c r="B201" s="258" t="s">
        <v>660</v>
      </c>
      <c r="E201" s="251" t="s">
        <v>263</v>
      </c>
      <c r="F201" s="252">
        <v>0</v>
      </c>
      <c r="G201" s="179">
        <v>25</v>
      </c>
      <c r="H201" s="252" t="s">
        <v>199</v>
      </c>
      <c r="I201" s="256">
        <f>F201*G201</f>
        <v>0</v>
      </c>
    </row>
    <row r="202" spans="1:10" x14ac:dyDescent="0.25">
      <c r="A202" s="251"/>
      <c r="B202" s="258" t="s">
        <v>309</v>
      </c>
      <c r="E202" s="251" t="s">
        <v>263</v>
      </c>
      <c r="F202" s="252">
        <v>0</v>
      </c>
      <c r="G202" s="179">
        <v>122</v>
      </c>
      <c r="H202" s="252" t="s">
        <v>199</v>
      </c>
      <c r="I202" s="256">
        <f>F202*G202</f>
        <v>0</v>
      </c>
    </row>
    <row r="203" spans="1:10" x14ac:dyDescent="0.25">
      <c r="A203" s="251"/>
      <c r="B203" s="258" t="s">
        <v>310</v>
      </c>
      <c r="E203" s="251" t="s">
        <v>263</v>
      </c>
      <c r="F203" s="252">
        <v>0</v>
      </c>
      <c r="G203" s="179">
        <v>3</v>
      </c>
      <c r="H203" s="252" t="s">
        <v>213</v>
      </c>
      <c r="I203" s="256">
        <f>F203*G203</f>
        <v>0</v>
      </c>
    </row>
    <row r="204" spans="1:10" x14ac:dyDescent="0.25">
      <c r="A204" s="251"/>
      <c r="B204" s="258" t="s">
        <v>656</v>
      </c>
      <c r="E204" s="251" t="s">
        <v>263</v>
      </c>
      <c r="F204" s="252">
        <v>0</v>
      </c>
      <c r="G204" s="179">
        <v>0</v>
      </c>
      <c r="H204" s="252" t="s">
        <v>213</v>
      </c>
      <c r="I204" s="256">
        <f t="shared" ref="I204:I206" si="15">F204*G204</f>
        <v>0</v>
      </c>
    </row>
    <row r="205" spans="1:10" x14ac:dyDescent="0.25">
      <c r="A205" s="251"/>
      <c r="B205" s="258" t="s">
        <v>657</v>
      </c>
      <c r="E205" s="251" t="s">
        <v>263</v>
      </c>
      <c r="F205" s="252">
        <v>0</v>
      </c>
      <c r="G205" s="179">
        <v>0</v>
      </c>
      <c r="H205" s="252" t="s">
        <v>213</v>
      </c>
      <c r="I205" s="256">
        <f t="shared" si="15"/>
        <v>0</v>
      </c>
    </row>
    <row r="206" spans="1:10" x14ac:dyDescent="0.25">
      <c r="A206" s="251"/>
      <c r="B206" s="258" t="s">
        <v>658</v>
      </c>
      <c r="E206" s="251" t="s">
        <v>263</v>
      </c>
      <c r="F206" s="252">
        <v>0</v>
      </c>
      <c r="G206" s="179">
        <v>0</v>
      </c>
      <c r="H206" s="252" t="s">
        <v>213</v>
      </c>
      <c r="I206" s="256">
        <f t="shared" si="15"/>
        <v>0</v>
      </c>
    </row>
    <row r="207" spans="1:10" x14ac:dyDescent="0.25">
      <c r="A207" s="251"/>
      <c r="B207" s="252"/>
      <c r="D207" s="255"/>
      <c r="E207" s="252"/>
      <c r="F207" s="252"/>
      <c r="G207" s="252"/>
      <c r="H207" s="252"/>
      <c r="I207" s="179"/>
      <c r="J207" s="252"/>
    </row>
    <row r="208" spans="1:10" ht="13" x14ac:dyDescent="0.3">
      <c r="A208" s="251"/>
      <c r="B208" s="189" t="s">
        <v>311</v>
      </c>
      <c r="C208" s="255"/>
      <c r="D208" s="252"/>
      <c r="E208" s="252"/>
      <c r="F208" s="252"/>
      <c r="G208" s="252"/>
      <c r="H208" s="179"/>
      <c r="I208" s="252"/>
      <c r="J208" s="256"/>
    </row>
    <row r="209" spans="1:10" x14ac:dyDescent="0.25">
      <c r="A209" s="251"/>
      <c r="B209" s="252" t="s">
        <v>312</v>
      </c>
      <c r="C209" s="255"/>
      <c r="D209" s="252"/>
      <c r="E209" s="252"/>
      <c r="F209" s="252"/>
      <c r="G209" s="252"/>
      <c r="H209" s="179"/>
      <c r="I209" s="252"/>
      <c r="J209" s="256"/>
    </row>
    <row r="210" spans="1:10" x14ac:dyDescent="0.25">
      <c r="A210" s="251"/>
      <c r="B210" s="252"/>
      <c r="C210" s="252"/>
      <c r="D210" s="252"/>
      <c r="E210" s="252"/>
      <c r="F210" s="252"/>
      <c r="G210" s="252"/>
      <c r="H210" s="252"/>
      <c r="I210" s="252"/>
      <c r="J210" s="252"/>
    </row>
    <row r="211" spans="1:10" ht="13" x14ac:dyDescent="0.3">
      <c r="A211" s="143">
        <v>9.657</v>
      </c>
      <c r="B211" s="113" t="s">
        <v>457</v>
      </c>
      <c r="C211" s="135"/>
      <c r="D211" s="144"/>
      <c r="E211" s="116"/>
      <c r="F211" s="116"/>
      <c r="G211" s="117"/>
      <c r="H211" s="116"/>
      <c r="I211" s="116"/>
      <c r="J211" s="116"/>
    </row>
    <row r="212" spans="1:10" x14ac:dyDescent="0.25">
      <c r="A212" s="251"/>
    </row>
    <row r="213" spans="1:10" ht="13" x14ac:dyDescent="0.3">
      <c r="A213" s="251"/>
      <c r="B213" s="184" t="s">
        <v>313</v>
      </c>
      <c r="D213" s="251"/>
      <c r="E213" s="251"/>
      <c r="H213" s="103" t="s">
        <v>25</v>
      </c>
      <c r="I213" s="130">
        <f>SUM(I221:I222)</f>
        <v>0</v>
      </c>
    </row>
    <row r="214" spans="1:10" x14ac:dyDescent="0.25">
      <c r="A214" s="251"/>
      <c r="B214" s="255" t="s">
        <v>261</v>
      </c>
      <c r="C214" s="127">
        <v>0</v>
      </c>
      <c r="D214" s="258" t="s">
        <v>213</v>
      </c>
      <c r="E214" s="251"/>
    </row>
    <row r="215" spans="1:10" x14ac:dyDescent="0.25">
      <c r="A215" s="251"/>
      <c r="B215" s="255" t="s">
        <v>265</v>
      </c>
      <c r="C215" s="127">
        <v>0</v>
      </c>
      <c r="D215" s="258" t="s">
        <v>213</v>
      </c>
      <c r="E215" s="251"/>
    </row>
    <row r="216" spans="1:10" x14ac:dyDescent="0.25">
      <c r="A216" s="251"/>
      <c r="B216" s="259" t="s">
        <v>266</v>
      </c>
      <c r="C216" s="260">
        <v>0</v>
      </c>
      <c r="D216" s="261" t="s">
        <v>213</v>
      </c>
    </row>
    <row r="217" spans="1:10" x14ac:dyDescent="0.25">
      <c r="A217" s="251"/>
      <c r="B217" s="255" t="s">
        <v>651</v>
      </c>
      <c r="C217" s="251">
        <f>SUM(C214:C216)</f>
        <v>0</v>
      </c>
      <c r="D217" s="258" t="s">
        <v>213</v>
      </c>
    </row>
    <row r="218" spans="1:10" x14ac:dyDescent="0.25">
      <c r="A218" s="251"/>
      <c r="B218" s="259" t="s">
        <v>652</v>
      </c>
      <c r="C218" s="262">
        <f>C217*0.07</f>
        <v>0</v>
      </c>
      <c r="D218" s="261" t="s">
        <v>213</v>
      </c>
    </row>
    <row r="219" spans="1:10" ht="13" x14ac:dyDescent="0.3">
      <c r="A219" s="251"/>
      <c r="B219" s="180" t="s">
        <v>653</v>
      </c>
      <c r="C219" s="320">
        <f>SUM(C217:C218)</f>
        <v>0</v>
      </c>
      <c r="D219" s="321" t="s">
        <v>213</v>
      </c>
    </row>
    <row r="220" spans="1:10" x14ac:dyDescent="0.25">
      <c r="A220" s="251"/>
    </row>
    <row r="221" spans="1:10" x14ac:dyDescent="0.25">
      <c r="A221" s="251"/>
      <c r="B221" s="258" t="s">
        <v>314</v>
      </c>
      <c r="E221" s="127" t="s">
        <v>263</v>
      </c>
      <c r="F221" s="73">
        <v>0</v>
      </c>
      <c r="G221" s="84">
        <v>0</v>
      </c>
      <c r="H221" s="73" t="s">
        <v>213</v>
      </c>
      <c r="I221" s="89">
        <f>G221*F221</f>
        <v>0</v>
      </c>
    </row>
    <row r="222" spans="1:10" x14ac:dyDescent="0.25">
      <c r="A222" s="251"/>
      <c r="B222" s="258" t="s">
        <v>308</v>
      </c>
      <c r="E222" s="127" t="s">
        <v>263</v>
      </c>
      <c r="F222" s="73">
        <v>0</v>
      </c>
      <c r="G222" s="84">
        <v>0</v>
      </c>
      <c r="H222" s="73" t="s">
        <v>213</v>
      </c>
      <c r="I222" s="89">
        <f>G222*F222</f>
        <v>0</v>
      </c>
    </row>
    <row r="223" spans="1:10" x14ac:dyDescent="0.25">
      <c r="A223" s="251"/>
    </row>
    <row r="224" spans="1:10" ht="13" x14ac:dyDescent="0.3">
      <c r="A224" s="143">
        <v>9.6720000000000006</v>
      </c>
      <c r="B224" s="113" t="s">
        <v>104</v>
      </c>
      <c r="C224" s="135"/>
      <c r="D224" s="144"/>
      <c r="E224" s="116"/>
      <c r="F224" s="116"/>
      <c r="G224" s="117"/>
      <c r="H224" s="116"/>
      <c r="I224" s="116"/>
      <c r="J224" s="116"/>
    </row>
    <row r="225" spans="1:10" x14ac:dyDescent="0.25">
      <c r="A225" s="251"/>
    </row>
    <row r="226" spans="1:10" ht="13" x14ac:dyDescent="0.3">
      <c r="A226" s="251"/>
      <c r="B226" s="184" t="s">
        <v>313</v>
      </c>
      <c r="D226" s="251"/>
      <c r="E226" s="251"/>
      <c r="H226" s="103" t="s">
        <v>25</v>
      </c>
      <c r="I226" s="130">
        <f>SUM(I234:I234)</f>
        <v>0</v>
      </c>
    </row>
    <row r="227" spans="1:10" x14ac:dyDescent="0.25">
      <c r="A227" s="251"/>
      <c r="B227" s="255" t="s">
        <v>664</v>
      </c>
      <c r="C227" s="127">
        <v>0</v>
      </c>
      <c r="D227" s="258" t="s">
        <v>213</v>
      </c>
      <c r="E227" s="251"/>
    </row>
    <row r="228" spans="1:10" x14ac:dyDescent="0.25">
      <c r="A228" s="251"/>
      <c r="B228" s="255" t="s">
        <v>665</v>
      </c>
      <c r="C228" s="127">
        <v>0</v>
      </c>
      <c r="D228" s="258" t="s">
        <v>213</v>
      </c>
      <c r="E228" s="251"/>
    </row>
    <row r="229" spans="1:10" x14ac:dyDescent="0.25">
      <c r="A229" s="251"/>
      <c r="B229" s="259" t="s">
        <v>665</v>
      </c>
      <c r="C229" s="260">
        <v>0</v>
      </c>
      <c r="D229" s="261" t="s">
        <v>213</v>
      </c>
    </row>
    <row r="230" spans="1:10" x14ac:dyDescent="0.25">
      <c r="A230" s="251"/>
      <c r="B230" s="255" t="s">
        <v>651</v>
      </c>
      <c r="C230" s="251">
        <f>SUM(C227:C229)</f>
        <v>0</v>
      </c>
      <c r="D230" s="258" t="s">
        <v>213</v>
      </c>
    </row>
    <row r="231" spans="1:10" x14ac:dyDescent="0.25">
      <c r="A231" s="251"/>
      <c r="B231" s="259" t="s">
        <v>652</v>
      </c>
      <c r="C231" s="262">
        <f>C230*0.07</f>
        <v>0</v>
      </c>
      <c r="D231" s="261" t="s">
        <v>213</v>
      </c>
    </row>
    <row r="232" spans="1:10" ht="13" x14ac:dyDescent="0.3">
      <c r="A232" s="251"/>
      <c r="B232" s="180" t="s">
        <v>653</v>
      </c>
      <c r="C232" s="320">
        <f>SUM(C230:C231)</f>
        <v>0</v>
      </c>
      <c r="D232" s="321" t="s">
        <v>213</v>
      </c>
    </row>
    <row r="233" spans="1:10" x14ac:dyDescent="0.25">
      <c r="A233" s="251"/>
    </row>
    <row r="234" spans="1:10" x14ac:dyDescent="0.25">
      <c r="A234" s="251"/>
      <c r="B234" s="258" t="s">
        <v>666</v>
      </c>
      <c r="E234" s="127" t="s">
        <v>263</v>
      </c>
      <c r="F234" s="73">
        <v>0</v>
      </c>
      <c r="G234" s="84">
        <v>6</v>
      </c>
      <c r="H234" s="73" t="s">
        <v>213</v>
      </c>
      <c r="I234" s="89">
        <f>G234*F234</f>
        <v>0</v>
      </c>
    </row>
    <row r="235" spans="1:10" x14ac:dyDescent="0.25">
      <c r="A235" s="251"/>
      <c r="B235" s="258"/>
      <c r="E235" s="127"/>
      <c r="G235" s="84"/>
      <c r="I235" s="89"/>
    </row>
    <row r="236" spans="1:10" ht="13" x14ac:dyDescent="0.3">
      <c r="A236" s="119">
        <v>9.68</v>
      </c>
      <c r="B236" s="113" t="s">
        <v>458</v>
      </c>
      <c r="C236" s="135"/>
      <c r="D236" s="144"/>
      <c r="E236" s="116"/>
      <c r="F236" s="116"/>
      <c r="G236" s="117"/>
      <c r="H236" s="116"/>
      <c r="I236" s="116"/>
      <c r="J236" s="116"/>
    </row>
    <row r="237" spans="1:10" x14ac:dyDescent="0.25">
      <c r="A237" s="251"/>
    </row>
    <row r="238" spans="1:10" ht="13" x14ac:dyDescent="0.3">
      <c r="A238" s="251"/>
      <c r="B238" s="107" t="s">
        <v>313</v>
      </c>
      <c r="G238" s="103" t="s">
        <v>25</v>
      </c>
      <c r="H238" s="130">
        <f>SUM(H253:H256)</f>
        <v>0</v>
      </c>
    </row>
    <row r="239" spans="1:10" x14ac:dyDescent="0.25">
      <c r="A239" s="251"/>
      <c r="B239" s="86" t="s">
        <v>261</v>
      </c>
      <c r="C239" s="127">
        <v>0</v>
      </c>
      <c r="D239" s="73" t="s">
        <v>213</v>
      </c>
    </row>
    <row r="240" spans="1:10" x14ac:dyDescent="0.25">
      <c r="A240" s="251"/>
      <c r="B240" s="86" t="s">
        <v>265</v>
      </c>
      <c r="C240" s="127">
        <v>0</v>
      </c>
      <c r="D240" s="73" t="s">
        <v>213</v>
      </c>
    </row>
    <row r="241" spans="1:8" x14ac:dyDescent="0.25">
      <c r="A241" s="251"/>
      <c r="B241" s="86" t="s">
        <v>266</v>
      </c>
      <c r="C241" s="127">
        <v>0</v>
      </c>
      <c r="D241" s="73" t="s">
        <v>213</v>
      </c>
    </row>
    <row r="242" spans="1:8" x14ac:dyDescent="0.25">
      <c r="A242" s="251"/>
      <c r="B242" s="149" t="s">
        <v>315</v>
      </c>
      <c r="C242" s="147">
        <v>0</v>
      </c>
      <c r="D242" s="141" t="s">
        <v>213</v>
      </c>
    </row>
    <row r="243" spans="1:8" x14ac:dyDescent="0.25">
      <c r="A243" s="251"/>
      <c r="B243" s="86" t="s">
        <v>667</v>
      </c>
      <c r="C243" s="127">
        <f>SUM(C239:C242)</f>
        <v>0</v>
      </c>
      <c r="D243" s="73" t="s">
        <v>213</v>
      </c>
    </row>
    <row r="244" spans="1:8" x14ac:dyDescent="0.25">
      <c r="A244" s="251"/>
      <c r="B244" s="86" t="s">
        <v>668</v>
      </c>
      <c r="C244" s="128">
        <f>C243*1.3/9</f>
        <v>0</v>
      </c>
      <c r="D244" s="73" t="s">
        <v>316</v>
      </c>
    </row>
    <row r="245" spans="1:8" ht="13" x14ac:dyDescent="0.3">
      <c r="A245" s="251"/>
      <c r="B245" s="195" t="s">
        <v>669</v>
      </c>
      <c r="C245" s="103">
        <v>0</v>
      </c>
      <c r="D245" s="79" t="s">
        <v>316</v>
      </c>
    </row>
    <row r="246" spans="1:8" x14ac:dyDescent="0.25">
      <c r="A246" s="251"/>
      <c r="B246" s="86"/>
    </row>
    <row r="247" spans="1:8" x14ac:dyDescent="0.25">
      <c r="A247" s="251"/>
      <c r="B247" s="190" t="s">
        <v>317</v>
      </c>
    </row>
    <row r="248" spans="1:8" x14ac:dyDescent="0.25">
      <c r="A248" s="251"/>
      <c r="B248" s="86" t="s">
        <v>308</v>
      </c>
      <c r="F248" s="84">
        <v>8</v>
      </c>
      <c r="G248" s="73" t="s">
        <v>318</v>
      </c>
    </row>
    <row r="249" spans="1:8" ht="13" x14ac:dyDescent="0.3">
      <c r="A249" s="103"/>
      <c r="B249" s="86" t="s">
        <v>671</v>
      </c>
      <c r="F249" s="153">
        <v>8</v>
      </c>
      <c r="G249" s="73" t="s">
        <v>318</v>
      </c>
    </row>
    <row r="250" spans="1:8" x14ac:dyDescent="0.25">
      <c r="A250" s="127"/>
      <c r="B250" s="86" t="s">
        <v>319</v>
      </c>
      <c r="F250" s="84">
        <v>40</v>
      </c>
      <c r="G250" s="73" t="s">
        <v>318</v>
      </c>
    </row>
    <row r="251" spans="1:8" x14ac:dyDescent="0.25">
      <c r="A251" s="127"/>
      <c r="B251" s="86" t="s">
        <v>670</v>
      </c>
      <c r="F251" s="84">
        <v>1.5</v>
      </c>
      <c r="G251" s="73" t="s">
        <v>318</v>
      </c>
    </row>
    <row r="252" spans="1:8" x14ac:dyDescent="0.25">
      <c r="A252" s="127"/>
    </row>
    <row r="253" spans="1:8" x14ac:dyDescent="0.25">
      <c r="A253" s="127"/>
      <c r="B253" s="86" t="s">
        <v>320</v>
      </c>
      <c r="D253" s="127" t="s">
        <v>263</v>
      </c>
      <c r="E253" s="73">
        <v>0</v>
      </c>
      <c r="F253" s="84">
        <f>F248+F249+F250+F251</f>
        <v>57.5</v>
      </c>
      <c r="G253" s="73" t="s">
        <v>316</v>
      </c>
      <c r="H253" s="256">
        <f>E253*F253</f>
        <v>0</v>
      </c>
    </row>
    <row r="254" spans="1:8" x14ac:dyDescent="0.25">
      <c r="A254" s="127"/>
      <c r="B254" s="86" t="s">
        <v>321</v>
      </c>
      <c r="D254" s="127" t="s">
        <v>263</v>
      </c>
      <c r="E254" s="73">
        <v>0</v>
      </c>
      <c r="F254" s="84">
        <v>50</v>
      </c>
      <c r="G254" s="73" t="s">
        <v>316</v>
      </c>
      <c r="H254" s="256">
        <f>E254*F254</f>
        <v>0</v>
      </c>
    </row>
    <row r="255" spans="1:8" x14ac:dyDescent="0.25">
      <c r="A255" s="127"/>
      <c r="B255" s="86" t="s">
        <v>322</v>
      </c>
      <c r="D255" s="127" t="s">
        <v>263</v>
      </c>
      <c r="E255" s="73">
        <v>0</v>
      </c>
      <c r="F255" s="84">
        <v>3</v>
      </c>
      <c r="G255" s="73" t="s">
        <v>213</v>
      </c>
      <c r="H255" s="256">
        <f>E255*F255</f>
        <v>0</v>
      </c>
    </row>
    <row r="256" spans="1:8" x14ac:dyDescent="0.25">
      <c r="A256" s="127"/>
      <c r="B256" s="86" t="s">
        <v>323</v>
      </c>
      <c r="D256" s="127" t="s">
        <v>263</v>
      </c>
      <c r="E256" s="73">
        <v>0</v>
      </c>
      <c r="F256" s="84">
        <v>30</v>
      </c>
      <c r="G256" s="73" t="s">
        <v>199</v>
      </c>
      <c r="H256" s="256">
        <f>E256*F256</f>
        <v>0</v>
      </c>
    </row>
    <row r="257" spans="1:10" x14ac:dyDescent="0.25">
      <c r="A257" s="127"/>
    </row>
    <row r="258" spans="1:10" ht="13" x14ac:dyDescent="0.3">
      <c r="A258" s="119">
        <v>9.7200000000000006</v>
      </c>
      <c r="B258" s="113" t="s">
        <v>107</v>
      </c>
      <c r="C258" s="135"/>
      <c r="D258" s="144"/>
      <c r="E258" s="116"/>
      <c r="F258" s="116"/>
      <c r="G258" s="117"/>
      <c r="H258" s="116"/>
      <c r="I258" s="116"/>
      <c r="J258" s="116"/>
    </row>
    <row r="259" spans="1:10" x14ac:dyDescent="0.25">
      <c r="A259" s="127"/>
    </row>
    <row r="260" spans="1:10" x14ac:dyDescent="0.25">
      <c r="A260" s="271"/>
      <c r="B260" s="141"/>
      <c r="C260" s="141"/>
      <c r="D260" s="264"/>
      <c r="E260" s="147" t="s">
        <v>451</v>
      </c>
      <c r="F260" s="147" t="s">
        <v>451</v>
      </c>
      <c r="G260" s="147" t="s">
        <v>451</v>
      </c>
      <c r="H260" s="147" t="s">
        <v>451</v>
      </c>
    </row>
    <row r="261" spans="1:10" x14ac:dyDescent="0.25">
      <c r="A261" s="86" t="s">
        <v>452</v>
      </c>
      <c r="B261" s="368"/>
      <c r="C261" s="368"/>
      <c r="D261" s="368"/>
      <c r="E261" s="228">
        <v>0</v>
      </c>
      <c r="F261" s="228">
        <v>0</v>
      </c>
      <c r="G261" s="228">
        <v>0</v>
      </c>
      <c r="H261" s="228">
        <v>0</v>
      </c>
    </row>
    <row r="262" spans="1:10" x14ac:dyDescent="0.25">
      <c r="A262" s="86">
        <v>1</v>
      </c>
      <c r="B262" s="367"/>
      <c r="C262" s="367"/>
      <c r="D262" s="367"/>
      <c r="E262" s="139"/>
      <c r="F262" s="139"/>
      <c r="G262" s="139"/>
      <c r="H262" s="139"/>
    </row>
    <row r="263" spans="1:10" x14ac:dyDescent="0.25">
      <c r="A263" s="86">
        <v>2</v>
      </c>
      <c r="B263" s="367"/>
      <c r="C263" s="367"/>
      <c r="D263" s="367"/>
      <c r="E263" s="139"/>
      <c r="F263" s="139"/>
      <c r="G263" s="127"/>
      <c r="H263" s="127"/>
    </row>
    <row r="264" spans="1:10" x14ac:dyDescent="0.25">
      <c r="A264" s="86">
        <v>3</v>
      </c>
      <c r="B264" s="367"/>
      <c r="C264" s="367"/>
      <c r="D264" s="367"/>
      <c r="E264" s="139"/>
      <c r="F264" s="139"/>
      <c r="G264" s="139"/>
      <c r="H264" s="139"/>
    </row>
    <row r="265" spans="1:10" x14ac:dyDescent="0.25">
      <c r="A265" s="86">
        <v>4</v>
      </c>
      <c r="B265" s="367"/>
      <c r="C265" s="367"/>
      <c r="D265" s="367"/>
      <c r="E265" s="139"/>
      <c r="F265" s="139"/>
      <c r="G265" s="139"/>
      <c r="H265" s="139"/>
    </row>
    <row r="266" spans="1:10" x14ac:dyDescent="0.25">
      <c r="A266" s="86">
        <v>5</v>
      </c>
      <c r="B266" s="367"/>
      <c r="C266" s="367"/>
      <c r="D266" s="367"/>
      <c r="E266" s="127"/>
      <c r="F266" s="127"/>
      <c r="G266" s="127"/>
      <c r="H266" s="127"/>
    </row>
    <row r="267" spans="1:10" x14ac:dyDescent="0.25">
      <c r="A267" s="86">
        <v>6</v>
      </c>
      <c r="B267" s="367"/>
      <c r="C267" s="367"/>
      <c r="D267" s="367"/>
      <c r="E267" s="127"/>
      <c r="F267" s="272"/>
      <c r="G267" s="272"/>
      <c r="H267" s="272"/>
    </row>
    <row r="268" spans="1:10" x14ac:dyDescent="0.25">
      <c r="A268" s="86">
        <v>7</v>
      </c>
      <c r="B268" s="367"/>
      <c r="C268" s="367"/>
      <c r="D268" s="367"/>
      <c r="E268" s="272"/>
      <c r="F268" s="127"/>
      <c r="G268" s="323"/>
      <c r="H268" s="323"/>
    </row>
    <row r="269" spans="1:10" x14ac:dyDescent="0.25">
      <c r="A269" s="86">
        <v>8</v>
      </c>
      <c r="B269" s="367"/>
      <c r="C269" s="367"/>
      <c r="D269" s="367"/>
      <c r="E269" s="127"/>
      <c r="F269" s="127"/>
      <c r="G269" s="127"/>
      <c r="H269" s="127"/>
    </row>
    <row r="270" spans="1:10" x14ac:dyDescent="0.25">
      <c r="A270" s="86">
        <v>9</v>
      </c>
      <c r="B270" s="367"/>
      <c r="C270" s="367"/>
      <c r="D270" s="367"/>
      <c r="E270" s="139"/>
      <c r="F270" s="139"/>
      <c r="G270" s="323"/>
      <c r="H270" s="323"/>
    </row>
    <row r="271" spans="1:10" x14ac:dyDescent="0.25">
      <c r="A271" s="149">
        <v>10</v>
      </c>
      <c r="B271" s="366"/>
      <c r="C271" s="366"/>
      <c r="D271" s="366"/>
      <c r="E271" s="147"/>
      <c r="F271" s="147"/>
      <c r="G271" s="147"/>
      <c r="H271" s="147"/>
    </row>
    <row r="272" spans="1:10" ht="13" x14ac:dyDescent="0.3">
      <c r="A272" s="110"/>
      <c r="D272" s="265" t="s">
        <v>25</v>
      </c>
      <c r="E272" s="145">
        <f>SUM(E261:E271)</f>
        <v>0</v>
      </c>
      <c r="F272" s="145">
        <f t="shared" ref="F272:H272" si="16">SUM(F261:F271)</f>
        <v>0</v>
      </c>
      <c r="G272" s="145">
        <f t="shared" si="16"/>
        <v>0</v>
      </c>
      <c r="H272" s="145">
        <f t="shared" si="16"/>
        <v>0</v>
      </c>
    </row>
    <row r="273" spans="1:10" x14ac:dyDescent="0.25">
      <c r="A273" s="127"/>
    </row>
    <row r="274" spans="1:10" ht="13" x14ac:dyDescent="0.3">
      <c r="A274" s="119">
        <v>9.91</v>
      </c>
      <c r="B274" s="113" t="s">
        <v>109</v>
      </c>
      <c r="C274" s="135"/>
      <c r="D274" s="144"/>
      <c r="E274" s="116"/>
      <c r="F274" s="116"/>
      <c r="G274" s="117"/>
      <c r="H274" s="116"/>
      <c r="I274" s="116"/>
      <c r="J274" s="116"/>
    </row>
    <row r="275" spans="1:10" x14ac:dyDescent="0.25">
      <c r="A275" s="127"/>
    </row>
    <row r="276" spans="1:10" x14ac:dyDescent="0.25">
      <c r="A276" s="271"/>
      <c r="B276" s="141"/>
      <c r="C276" s="141"/>
      <c r="D276" s="264"/>
      <c r="E276" s="147" t="s">
        <v>451</v>
      </c>
      <c r="F276" s="147" t="s">
        <v>451</v>
      </c>
      <c r="G276" s="147" t="s">
        <v>451</v>
      </c>
      <c r="H276" s="147" t="s">
        <v>451</v>
      </c>
    </row>
    <row r="277" spans="1:10" ht="14" x14ac:dyDescent="0.3">
      <c r="A277" s="86" t="s">
        <v>452</v>
      </c>
      <c r="B277" s="368"/>
      <c r="C277" s="368"/>
      <c r="D277" s="368"/>
      <c r="E277" s="228">
        <v>0</v>
      </c>
      <c r="F277" s="228">
        <v>0</v>
      </c>
      <c r="G277" s="228">
        <v>0</v>
      </c>
      <c r="H277" s="228">
        <v>0</v>
      </c>
      <c r="I277" s="250"/>
      <c r="J277" s="89"/>
    </row>
    <row r="278" spans="1:10" ht="14" x14ac:dyDescent="0.3">
      <c r="A278" s="86">
        <v>1</v>
      </c>
      <c r="B278" s="367"/>
      <c r="C278" s="367"/>
      <c r="D278" s="367"/>
      <c r="E278" s="139"/>
      <c r="F278" s="139"/>
      <c r="G278" s="139"/>
      <c r="H278" s="139"/>
      <c r="I278" s="250"/>
      <c r="J278" s="89"/>
    </row>
    <row r="279" spans="1:10" x14ac:dyDescent="0.25">
      <c r="A279" s="86">
        <v>2</v>
      </c>
      <c r="B279" s="367"/>
      <c r="C279" s="367"/>
      <c r="D279" s="367"/>
      <c r="E279" s="139"/>
      <c r="F279" s="139"/>
      <c r="G279" s="127"/>
      <c r="H279" s="127"/>
    </row>
    <row r="280" spans="1:10" x14ac:dyDescent="0.25">
      <c r="A280" s="86">
        <v>3</v>
      </c>
      <c r="B280" s="367"/>
      <c r="C280" s="367"/>
      <c r="D280" s="367"/>
      <c r="E280" s="139"/>
      <c r="F280" s="139"/>
      <c r="G280" s="139"/>
      <c r="H280" s="139"/>
    </row>
    <row r="281" spans="1:10" x14ac:dyDescent="0.25">
      <c r="A281" s="86">
        <v>4</v>
      </c>
      <c r="B281" s="367"/>
      <c r="C281" s="367"/>
      <c r="D281" s="367"/>
      <c r="E281" s="139"/>
      <c r="F281" s="139"/>
      <c r="G281" s="139"/>
      <c r="H281" s="139"/>
    </row>
    <row r="282" spans="1:10" ht="13" x14ac:dyDescent="0.3">
      <c r="A282" s="86">
        <v>5</v>
      </c>
      <c r="B282" s="367"/>
      <c r="C282" s="367"/>
      <c r="D282" s="367"/>
      <c r="E282" s="127"/>
      <c r="F282" s="127"/>
      <c r="G282" s="127"/>
      <c r="H282" s="127"/>
      <c r="I282" s="93"/>
      <c r="J282" s="93"/>
    </row>
    <row r="283" spans="1:10" x14ac:dyDescent="0.25">
      <c r="A283" s="86">
        <v>6</v>
      </c>
      <c r="B283" s="367"/>
      <c r="C283" s="367"/>
      <c r="D283" s="367"/>
      <c r="E283" s="127"/>
      <c r="F283" s="272"/>
      <c r="G283" s="272"/>
      <c r="H283" s="272"/>
      <c r="J283" s="86"/>
    </row>
    <row r="284" spans="1:10" x14ac:dyDescent="0.25">
      <c r="A284" s="86">
        <v>7</v>
      </c>
      <c r="B284" s="367"/>
      <c r="C284" s="367"/>
      <c r="D284" s="367"/>
      <c r="E284" s="272"/>
      <c r="F284" s="127"/>
      <c r="G284" s="323"/>
      <c r="H284" s="323"/>
    </row>
    <row r="285" spans="1:10" x14ac:dyDescent="0.25">
      <c r="A285" s="86">
        <v>8</v>
      </c>
      <c r="B285" s="367"/>
      <c r="C285" s="367"/>
      <c r="D285" s="367"/>
      <c r="E285" s="127"/>
      <c r="F285" s="127"/>
      <c r="G285" s="127"/>
      <c r="H285" s="127"/>
      <c r="J285" s="256"/>
    </row>
    <row r="286" spans="1:10" x14ac:dyDescent="0.25">
      <c r="A286" s="86">
        <v>9</v>
      </c>
      <c r="B286" s="367"/>
      <c r="C286" s="367"/>
      <c r="D286" s="367"/>
      <c r="E286" s="139"/>
      <c r="F286" s="139"/>
      <c r="G286" s="323"/>
      <c r="H286" s="323"/>
      <c r="J286" s="256"/>
    </row>
    <row r="287" spans="1:10" x14ac:dyDescent="0.25">
      <c r="A287" s="149">
        <v>10</v>
      </c>
      <c r="B287" s="366"/>
      <c r="C287" s="366"/>
      <c r="D287" s="366"/>
      <c r="E287" s="147"/>
      <c r="F287" s="147"/>
      <c r="G287" s="147"/>
      <c r="H287" s="147"/>
      <c r="J287" s="256"/>
    </row>
    <row r="288" spans="1:10" ht="13" x14ac:dyDescent="0.3">
      <c r="A288" s="110"/>
      <c r="D288" s="265" t="s">
        <v>25</v>
      </c>
      <c r="E288" s="145">
        <f>SUM(E277:E287)</f>
        <v>0</v>
      </c>
      <c r="F288" s="145">
        <f t="shared" ref="F288:H288" si="17">SUM(F277:F287)</f>
        <v>0</v>
      </c>
      <c r="G288" s="145">
        <f t="shared" si="17"/>
        <v>0</v>
      </c>
      <c r="H288" s="145">
        <f t="shared" si="17"/>
        <v>0</v>
      </c>
      <c r="J288" s="256"/>
    </row>
    <row r="289" spans="1:10" x14ac:dyDescent="0.25">
      <c r="A289" s="127"/>
      <c r="C289" s="86"/>
      <c r="D289" s="127"/>
      <c r="E289" s="127"/>
      <c r="H289" s="99"/>
      <c r="J289" s="256"/>
    </row>
    <row r="290" spans="1:10" x14ac:dyDescent="0.25">
      <c r="A290" s="127"/>
      <c r="C290" s="86"/>
      <c r="D290" s="127"/>
      <c r="E290" s="127"/>
      <c r="H290" s="99"/>
      <c r="J290" s="256"/>
    </row>
    <row r="291" spans="1:10" x14ac:dyDescent="0.25">
      <c r="A291" s="127"/>
      <c r="C291" s="86"/>
      <c r="D291" s="127"/>
      <c r="E291" s="127"/>
      <c r="H291" s="99"/>
      <c r="J291" s="256"/>
    </row>
    <row r="292" spans="1:10" x14ac:dyDescent="0.25">
      <c r="A292" s="127"/>
      <c r="C292" s="86"/>
      <c r="D292" s="127"/>
      <c r="E292" s="127"/>
      <c r="H292" s="99"/>
      <c r="J292" s="256"/>
    </row>
    <row r="293" spans="1:10" x14ac:dyDescent="0.25">
      <c r="A293" s="127"/>
      <c r="C293" s="86"/>
      <c r="D293" s="127"/>
      <c r="E293" s="127"/>
      <c r="H293" s="99"/>
      <c r="J293" s="256"/>
    </row>
    <row r="294" spans="1:10" x14ac:dyDescent="0.25">
      <c r="A294" s="127"/>
      <c r="C294" s="86"/>
      <c r="D294" s="127"/>
      <c r="H294" s="99"/>
      <c r="J294" s="256"/>
    </row>
    <row r="295" spans="1:10" x14ac:dyDescent="0.25">
      <c r="A295" s="127"/>
      <c r="B295" s="86"/>
      <c r="C295" s="86"/>
      <c r="D295" s="127"/>
      <c r="E295" s="127"/>
      <c r="H295" s="99"/>
      <c r="J295" s="256"/>
    </row>
    <row r="296" spans="1:10" x14ac:dyDescent="0.25">
      <c r="A296" s="127"/>
      <c r="B296" s="86"/>
      <c r="C296" s="86"/>
      <c r="D296" s="127"/>
      <c r="E296" s="127"/>
      <c r="H296" s="99"/>
      <c r="J296" s="256"/>
    </row>
    <row r="297" spans="1:10" ht="13" x14ac:dyDescent="0.3">
      <c r="A297" s="127"/>
      <c r="B297" s="86"/>
      <c r="C297" s="86"/>
      <c r="D297" s="127"/>
      <c r="E297" s="127"/>
      <c r="H297" s="145"/>
      <c r="J297" s="256"/>
    </row>
    <row r="298" spans="1:10" x14ac:dyDescent="0.25">
      <c r="A298" s="127"/>
      <c r="B298" s="86"/>
      <c r="C298" s="86"/>
      <c r="D298" s="127"/>
      <c r="E298" s="127"/>
      <c r="H298" s="99"/>
      <c r="J298" s="256"/>
    </row>
    <row r="299" spans="1:10" x14ac:dyDescent="0.25">
      <c r="A299" s="127"/>
      <c r="B299" s="86"/>
      <c r="C299" s="86"/>
      <c r="D299" s="127"/>
      <c r="E299" s="127"/>
      <c r="H299" s="99"/>
      <c r="J299" s="256"/>
    </row>
    <row r="300" spans="1:10" x14ac:dyDescent="0.25">
      <c r="A300" s="127"/>
      <c r="B300" s="86"/>
      <c r="C300" s="86"/>
      <c r="D300" s="127"/>
      <c r="E300" s="127"/>
      <c r="H300" s="99"/>
      <c r="J300" s="256"/>
    </row>
    <row r="301" spans="1:10" x14ac:dyDescent="0.25">
      <c r="A301" s="127"/>
      <c r="B301" s="86"/>
      <c r="C301" s="86"/>
      <c r="E301" s="127"/>
      <c r="H301" s="99"/>
      <c r="J301" s="256"/>
    </row>
    <row r="302" spans="1:10" x14ac:dyDescent="0.25">
      <c r="A302" s="127"/>
      <c r="B302" s="86"/>
      <c r="C302" s="86"/>
      <c r="E302" s="127"/>
      <c r="H302" s="99"/>
      <c r="J302" s="256"/>
    </row>
    <row r="303" spans="1:10" x14ac:dyDescent="0.25">
      <c r="A303" s="127"/>
      <c r="C303" s="86"/>
      <c r="D303" s="127"/>
      <c r="E303" s="127"/>
      <c r="H303" s="99"/>
      <c r="J303" s="256"/>
    </row>
    <row r="304" spans="1:10" x14ac:dyDescent="0.25">
      <c r="A304" s="127"/>
      <c r="E304" s="127"/>
    </row>
    <row r="305" spans="1:10" x14ac:dyDescent="0.25">
      <c r="A305" s="127"/>
      <c r="B305" s="86"/>
      <c r="C305" s="86"/>
      <c r="D305" s="127"/>
      <c r="E305" s="127"/>
      <c r="H305" s="99"/>
      <c r="J305" s="89"/>
    </row>
    <row r="306" spans="1:10" x14ac:dyDescent="0.25">
      <c r="A306" s="127"/>
      <c r="B306" s="86"/>
      <c r="C306" s="86"/>
      <c r="D306" s="127"/>
      <c r="E306" s="127"/>
      <c r="H306" s="99"/>
      <c r="J306" s="89"/>
    </row>
    <row r="307" spans="1:10" x14ac:dyDescent="0.25">
      <c r="A307" s="127"/>
    </row>
    <row r="308" spans="1:10" x14ac:dyDescent="0.25">
      <c r="A308" s="127"/>
      <c r="B308" s="86"/>
      <c r="D308" s="89"/>
    </row>
    <row r="309" spans="1:10" x14ac:dyDescent="0.25">
      <c r="A309" s="127"/>
      <c r="B309" s="107"/>
    </row>
    <row r="310" spans="1:10" x14ac:dyDescent="0.25">
      <c r="A310" s="127"/>
      <c r="C310" s="86"/>
      <c r="D310" s="127"/>
      <c r="E310" s="127"/>
      <c r="H310" s="99"/>
      <c r="J310" s="256"/>
    </row>
    <row r="311" spans="1:10" x14ac:dyDescent="0.25">
      <c r="A311" s="127"/>
      <c r="C311" s="86"/>
      <c r="D311" s="127"/>
      <c r="E311" s="127"/>
      <c r="H311" s="99"/>
      <c r="J311" s="256"/>
    </row>
    <row r="312" spans="1:10" x14ac:dyDescent="0.25">
      <c r="A312" s="127"/>
      <c r="C312" s="86"/>
      <c r="D312" s="127"/>
      <c r="E312" s="127"/>
      <c r="H312" s="99"/>
      <c r="J312" s="256"/>
    </row>
    <row r="313" spans="1:10" x14ac:dyDescent="0.25">
      <c r="A313" s="127"/>
      <c r="C313" s="86"/>
      <c r="D313" s="127"/>
      <c r="E313" s="127"/>
      <c r="H313" s="99"/>
      <c r="J313" s="256"/>
    </row>
    <row r="314" spans="1:10" x14ac:dyDescent="0.25">
      <c r="A314" s="127"/>
      <c r="C314" s="86"/>
      <c r="E314" s="127"/>
      <c r="H314" s="99"/>
      <c r="J314" s="256"/>
    </row>
    <row r="315" spans="1:10" x14ac:dyDescent="0.25">
      <c r="A315" s="127"/>
    </row>
    <row r="316" spans="1:10" x14ac:dyDescent="0.25">
      <c r="A316" s="127"/>
    </row>
    <row r="317" spans="1:10" x14ac:dyDescent="0.25">
      <c r="A317" s="127"/>
      <c r="C317" s="128"/>
      <c r="D317" s="81"/>
      <c r="E317" s="81"/>
      <c r="F317" s="96"/>
      <c r="G317" s="81"/>
      <c r="H317" s="81"/>
      <c r="I317" s="81"/>
      <c r="J317" s="81"/>
    </row>
    <row r="318" spans="1:10" x14ac:dyDescent="0.25">
      <c r="A318" s="127"/>
      <c r="J318" s="86"/>
    </row>
    <row r="319" spans="1:10" x14ac:dyDescent="0.25">
      <c r="A319" s="127"/>
      <c r="B319" s="107"/>
    </row>
    <row r="320" spans="1:10" x14ac:dyDescent="0.25">
      <c r="A320" s="127"/>
      <c r="B320" s="108"/>
    </row>
    <row r="321" spans="1:2" x14ac:dyDescent="0.25">
      <c r="A321" s="127"/>
    </row>
    <row r="322" spans="1:2" x14ac:dyDescent="0.25">
      <c r="A322" s="127"/>
    </row>
    <row r="323" spans="1:2" x14ac:dyDescent="0.25">
      <c r="A323" s="127"/>
      <c r="B323" s="108"/>
    </row>
    <row r="324" spans="1:2" x14ac:dyDescent="0.25">
      <c r="A324" s="127"/>
      <c r="B324" s="108"/>
    </row>
    <row r="325" spans="1:2" x14ac:dyDescent="0.25">
      <c r="A325" s="127"/>
    </row>
    <row r="326" spans="1:2" x14ac:dyDescent="0.25">
      <c r="A326" s="127"/>
    </row>
    <row r="327" spans="1:2" x14ac:dyDescent="0.25">
      <c r="A327" s="127"/>
    </row>
    <row r="328" spans="1:2" x14ac:dyDescent="0.25">
      <c r="A328" s="127"/>
    </row>
    <row r="329" spans="1:2" x14ac:dyDescent="0.25">
      <c r="A329" s="127"/>
    </row>
    <row r="330" spans="1:2" x14ac:dyDescent="0.25">
      <c r="A330" s="127"/>
    </row>
    <row r="331" spans="1:2" x14ac:dyDescent="0.25">
      <c r="A331" s="127"/>
    </row>
    <row r="332" spans="1:2" x14ac:dyDescent="0.25">
      <c r="A332" s="127"/>
      <c r="B332" s="107"/>
    </row>
    <row r="333" spans="1:2" x14ac:dyDescent="0.25">
      <c r="A333" s="127"/>
      <c r="B333" s="108"/>
    </row>
    <row r="334" spans="1:2" x14ac:dyDescent="0.25">
      <c r="A334" s="127"/>
      <c r="B334" s="108"/>
    </row>
    <row r="335" spans="1:2" x14ac:dyDescent="0.25">
      <c r="A335" s="127"/>
      <c r="B335" s="108"/>
    </row>
    <row r="336" spans="1:2" x14ac:dyDescent="0.25">
      <c r="A336" s="127"/>
    </row>
    <row r="337" spans="1:2" x14ac:dyDescent="0.25">
      <c r="A337" s="127"/>
    </row>
    <row r="338" spans="1:2" x14ac:dyDescent="0.25">
      <c r="A338" s="127"/>
    </row>
    <row r="339" spans="1:2" x14ac:dyDescent="0.25">
      <c r="A339" s="127"/>
    </row>
    <row r="340" spans="1:2" x14ac:dyDescent="0.25">
      <c r="A340" s="127"/>
    </row>
    <row r="341" spans="1:2" x14ac:dyDescent="0.25">
      <c r="A341" s="127"/>
      <c r="B341" s="108"/>
    </row>
    <row r="342" spans="1:2" x14ac:dyDescent="0.25">
      <c r="A342" s="127"/>
      <c r="B342" s="108"/>
    </row>
    <row r="343" spans="1:2" x14ac:dyDescent="0.25">
      <c r="A343" s="127"/>
      <c r="B343" s="108"/>
    </row>
    <row r="344" spans="1:2" x14ac:dyDescent="0.25">
      <c r="A344" s="127"/>
      <c r="B344" s="108"/>
    </row>
    <row r="345" spans="1:2" x14ac:dyDescent="0.25">
      <c r="A345" s="127"/>
      <c r="B345" s="108"/>
    </row>
    <row r="346" spans="1:2" x14ac:dyDescent="0.25">
      <c r="A346" s="127"/>
    </row>
    <row r="347" spans="1:2" x14ac:dyDescent="0.25">
      <c r="A347" s="127"/>
    </row>
    <row r="348" spans="1:2" x14ac:dyDescent="0.25">
      <c r="A348" s="127"/>
    </row>
    <row r="349" spans="1:2" x14ac:dyDescent="0.25">
      <c r="A349" s="127"/>
    </row>
    <row r="350" spans="1:2" x14ac:dyDescent="0.25">
      <c r="A350" s="127"/>
    </row>
    <row r="351" spans="1:2" x14ac:dyDescent="0.25">
      <c r="A351" s="127"/>
    </row>
    <row r="352" spans="1:2" x14ac:dyDescent="0.25">
      <c r="A352" s="127"/>
    </row>
    <row r="353" spans="1:1" x14ac:dyDescent="0.25">
      <c r="A353" s="127"/>
    </row>
    <row r="354" spans="1:1" x14ac:dyDescent="0.25">
      <c r="A354" s="127"/>
    </row>
    <row r="355" spans="1:1" x14ac:dyDescent="0.25">
      <c r="A355" s="127"/>
    </row>
    <row r="356" spans="1:1" x14ac:dyDescent="0.25">
      <c r="A356" s="127"/>
    </row>
    <row r="357" spans="1:1" x14ac:dyDescent="0.25">
      <c r="A357" s="127"/>
    </row>
    <row r="358" spans="1:1" x14ac:dyDescent="0.25">
      <c r="A358" s="127"/>
    </row>
    <row r="359" spans="1:1" x14ac:dyDescent="0.25">
      <c r="A359" s="127"/>
    </row>
    <row r="360" spans="1:1" x14ac:dyDescent="0.25">
      <c r="A360" s="127"/>
    </row>
    <row r="361" spans="1:1" x14ac:dyDescent="0.25">
      <c r="A361" s="127"/>
    </row>
    <row r="362" spans="1:1" x14ac:dyDescent="0.25">
      <c r="A362" s="127"/>
    </row>
    <row r="363" spans="1:1" x14ac:dyDescent="0.25">
      <c r="A363" s="127"/>
    </row>
    <row r="364" spans="1:1" x14ac:dyDescent="0.25">
      <c r="A364" s="127"/>
    </row>
    <row r="365" spans="1:1" x14ac:dyDescent="0.25">
      <c r="A365" s="127"/>
    </row>
    <row r="366" spans="1:1" x14ac:dyDescent="0.25">
      <c r="A366" s="127"/>
    </row>
    <row r="367" spans="1:1" x14ac:dyDescent="0.25">
      <c r="A367" s="127"/>
    </row>
    <row r="368" spans="1:1" x14ac:dyDescent="0.25">
      <c r="A368" s="127"/>
    </row>
    <row r="369" spans="1:10" x14ac:dyDescent="0.25">
      <c r="A369" s="127"/>
    </row>
    <row r="370" spans="1:10" x14ac:dyDescent="0.25">
      <c r="A370" s="127"/>
    </row>
    <row r="371" spans="1:10" x14ac:dyDescent="0.25">
      <c r="A371" s="127"/>
    </row>
    <row r="372" spans="1:10" x14ac:dyDescent="0.25">
      <c r="A372" s="127"/>
    </row>
    <row r="373" spans="1:10" x14ac:dyDescent="0.25">
      <c r="A373" s="127"/>
    </row>
    <row r="374" spans="1:10" x14ac:dyDescent="0.25">
      <c r="A374" s="127"/>
    </row>
    <row r="375" spans="1:10" x14ac:dyDescent="0.25">
      <c r="A375" s="127"/>
    </row>
    <row r="376" spans="1:10" x14ac:dyDescent="0.25">
      <c r="A376" s="127"/>
      <c r="C376" s="86"/>
      <c r="D376" s="127"/>
      <c r="H376" s="99"/>
      <c r="J376" s="256"/>
    </row>
    <row r="377" spans="1:10" x14ac:dyDescent="0.25">
      <c r="A377" s="127"/>
      <c r="B377" s="107"/>
    </row>
    <row r="378" spans="1:10" x14ac:dyDescent="0.25">
      <c r="A378" s="127"/>
      <c r="C378" s="86"/>
      <c r="H378" s="99"/>
      <c r="J378" s="256"/>
    </row>
    <row r="379" spans="1:10" x14ac:dyDescent="0.25">
      <c r="A379" s="127"/>
      <c r="C379" s="86"/>
      <c r="H379" s="99"/>
      <c r="J379" s="256"/>
    </row>
    <row r="380" spans="1:10" x14ac:dyDescent="0.25">
      <c r="A380" s="127"/>
    </row>
    <row r="381" spans="1:10" x14ac:dyDescent="0.25">
      <c r="A381" s="127"/>
      <c r="C381" s="128"/>
      <c r="D381" s="81"/>
      <c r="E381" s="81"/>
      <c r="F381" s="96"/>
      <c r="G381" s="81"/>
      <c r="H381" s="81"/>
      <c r="I381" s="81"/>
      <c r="J381" s="81"/>
    </row>
    <row r="382" spans="1:10" ht="13" x14ac:dyDescent="0.3">
      <c r="A382" s="127"/>
      <c r="I382" s="90"/>
      <c r="J382" s="86"/>
    </row>
    <row r="383" spans="1:10" x14ac:dyDescent="0.25">
      <c r="A383" s="127"/>
      <c r="B383" s="107"/>
    </row>
    <row r="384" spans="1:10" x14ac:dyDescent="0.25">
      <c r="A384" s="127"/>
      <c r="B384" s="86"/>
    </row>
    <row r="385" spans="1:10" x14ac:dyDescent="0.25">
      <c r="A385" s="127"/>
      <c r="B385" s="86"/>
    </row>
    <row r="386" spans="1:10" x14ac:dyDescent="0.25">
      <c r="A386" s="127"/>
    </row>
    <row r="387" spans="1:10" x14ac:dyDescent="0.25">
      <c r="A387" s="127"/>
      <c r="B387" s="86"/>
    </row>
    <row r="388" spans="1:10" x14ac:dyDescent="0.25">
      <c r="A388" s="127"/>
    </row>
    <row r="389" spans="1:10" x14ac:dyDescent="0.25">
      <c r="C389" s="86"/>
      <c r="H389" s="99"/>
      <c r="J389" s="89"/>
    </row>
    <row r="391" spans="1:10" x14ac:dyDescent="0.25">
      <c r="B391" s="107"/>
    </row>
    <row r="392" spans="1:10" x14ac:dyDescent="0.25">
      <c r="B392" s="86"/>
      <c r="C392" s="86"/>
      <c r="H392" s="99"/>
      <c r="J392" s="89"/>
    </row>
    <row r="393" spans="1:10" x14ac:dyDescent="0.25">
      <c r="H393" s="99"/>
      <c r="J393" s="89"/>
    </row>
    <row r="397" spans="1:10" x14ac:dyDescent="0.25">
      <c r="B397" s="108"/>
      <c r="C397" s="192"/>
    </row>
    <row r="398" spans="1:10" x14ac:dyDescent="0.25">
      <c r="C398" s="192"/>
    </row>
    <row r="399" spans="1:10" x14ac:dyDescent="0.25">
      <c r="C399" s="192"/>
    </row>
    <row r="400" spans="1:10" x14ac:dyDescent="0.25">
      <c r="C400" s="192"/>
    </row>
    <row r="401" spans="3:3" x14ac:dyDescent="0.25">
      <c r="C401" s="192"/>
    </row>
    <row r="402" spans="3:3" x14ac:dyDescent="0.25">
      <c r="C402" s="192"/>
    </row>
  </sheetData>
  <mergeCells count="33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7:D277"/>
    <mergeCell ref="B278:D278"/>
    <mergeCell ref="B279:D279"/>
    <mergeCell ref="B280:D280"/>
    <mergeCell ref="B286:D286"/>
    <mergeCell ref="B287:D287"/>
    <mergeCell ref="B281:D281"/>
    <mergeCell ref="B282:D282"/>
    <mergeCell ref="B283:D283"/>
    <mergeCell ref="B284:D284"/>
    <mergeCell ref="B285:D285"/>
  </mergeCells>
  <pageMargins left="0.25" right="0.25" top="0.75" bottom="0.75" header="0.3" footer="0.3"/>
  <pageSetup scale="8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zoomScaleNormal="100" workbookViewId="0">
      <selection activeCell="D14" sqref="D14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7" t="s">
        <v>482</v>
      </c>
      <c r="B1" s="236" t="s">
        <v>110</v>
      </c>
      <c r="C1" s="134"/>
      <c r="D1" s="117"/>
      <c r="E1" s="117"/>
      <c r="F1" s="117"/>
      <c r="G1" s="117"/>
      <c r="H1" s="117"/>
    </row>
    <row r="3" spans="1:8" ht="15" customHeight="1" x14ac:dyDescent="0.3">
      <c r="A3" s="119">
        <v>10.050000000000001</v>
      </c>
      <c r="B3" s="113" t="s">
        <v>112</v>
      </c>
      <c r="C3" s="135"/>
      <c r="D3" s="199"/>
      <c r="E3" s="156"/>
      <c r="F3" s="156"/>
      <c r="G3" s="269"/>
      <c r="H3" s="156"/>
    </row>
    <row r="4" spans="1:8" x14ac:dyDescent="0.25">
      <c r="B4" s="127"/>
      <c r="C4" s="108"/>
      <c r="E4" s="140"/>
      <c r="F4" s="89"/>
    </row>
    <row r="5" spans="1:8" ht="14" x14ac:dyDescent="0.3">
      <c r="B5" s="193" t="s">
        <v>336</v>
      </c>
      <c r="D5" s="73"/>
      <c r="E5" s="127"/>
    </row>
    <row r="6" spans="1:8" x14ac:dyDescent="0.25">
      <c r="B6" s="107" t="s">
        <v>353</v>
      </c>
      <c r="D6" s="73" t="s">
        <v>337</v>
      </c>
      <c r="F6" s="127">
        <v>0</v>
      </c>
      <c r="G6" s="99">
        <v>10</v>
      </c>
      <c r="H6" s="89">
        <f>F6*G6</f>
        <v>0</v>
      </c>
    </row>
    <row r="7" spans="1:8" x14ac:dyDescent="0.25">
      <c r="D7" s="73"/>
      <c r="F7" s="127"/>
      <c r="G7" s="99"/>
      <c r="H7" s="89"/>
    </row>
    <row r="8" spans="1:8" x14ac:dyDescent="0.25">
      <c r="B8" s="107" t="s">
        <v>605</v>
      </c>
      <c r="D8" s="73" t="s">
        <v>337</v>
      </c>
      <c r="F8" s="127">
        <v>0</v>
      </c>
      <c r="G8" s="99">
        <v>10</v>
      </c>
      <c r="H8" s="89">
        <f>F8*G8</f>
        <v>0</v>
      </c>
    </row>
    <row r="9" spans="1:8" x14ac:dyDescent="0.25">
      <c r="B9" s="107"/>
      <c r="D9" s="73" t="s">
        <v>622</v>
      </c>
      <c r="F9" s="127">
        <v>0</v>
      </c>
      <c r="G9" s="99">
        <v>10</v>
      </c>
      <c r="H9" s="89">
        <f>F9*G9</f>
        <v>0</v>
      </c>
    </row>
    <row r="10" spans="1:8" x14ac:dyDescent="0.25">
      <c r="D10" s="73"/>
      <c r="F10" s="127"/>
      <c r="G10" s="99"/>
      <c r="H10" s="89"/>
    </row>
    <row r="11" spans="1:8" x14ac:dyDescent="0.25">
      <c r="B11" s="107" t="s">
        <v>615</v>
      </c>
      <c r="D11" s="73" t="s">
        <v>337</v>
      </c>
      <c r="F11" s="127">
        <v>0</v>
      </c>
      <c r="G11" s="99">
        <v>10</v>
      </c>
      <c r="H11" s="89">
        <f>F11*G11</f>
        <v>0</v>
      </c>
    </row>
    <row r="12" spans="1:8" x14ac:dyDescent="0.25">
      <c r="D12" s="73"/>
      <c r="F12" s="127"/>
      <c r="G12" s="99"/>
      <c r="H12" s="89"/>
    </row>
    <row r="13" spans="1:8" x14ac:dyDescent="0.25">
      <c r="B13" s="107" t="s">
        <v>604</v>
      </c>
      <c r="D13" s="73" t="s">
        <v>337</v>
      </c>
      <c r="F13" s="127">
        <v>0</v>
      </c>
      <c r="G13" s="99">
        <v>10</v>
      </c>
      <c r="H13" s="89">
        <f>F13*G13</f>
        <v>0</v>
      </c>
    </row>
    <row r="14" spans="1:8" x14ac:dyDescent="0.25">
      <c r="D14" s="73"/>
      <c r="F14" s="127"/>
      <c r="G14" s="99"/>
      <c r="H14" s="89"/>
    </row>
    <row r="15" spans="1:8" x14ac:dyDescent="0.25">
      <c r="B15" s="107" t="s">
        <v>338</v>
      </c>
      <c r="D15" s="73" t="s">
        <v>337</v>
      </c>
      <c r="F15" s="127">
        <v>0</v>
      </c>
      <c r="G15" s="99">
        <v>10</v>
      </c>
      <c r="H15" s="89">
        <f>F15*G15</f>
        <v>0</v>
      </c>
    </row>
    <row r="16" spans="1:8" x14ac:dyDescent="0.25">
      <c r="D16" s="73"/>
      <c r="F16" s="127"/>
      <c r="G16" s="99"/>
      <c r="H16" s="89"/>
    </row>
    <row r="17" spans="2:8" x14ac:dyDescent="0.25">
      <c r="B17" s="107" t="s">
        <v>339</v>
      </c>
      <c r="D17" s="73" t="s">
        <v>337</v>
      </c>
      <c r="F17" s="127">
        <v>0</v>
      </c>
      <c r="G17" s="99">
        <v>10</v>
      </c>
      <c r="H17" s="89">
        <f>F17*G17</f>
        <v>0</v>
      </c>
    </row>
    <row r="18" spans="2:8" x14ac:dyDescent="0.25">
      <c r="D18" s="73"/>
      <c r="F18" s="127"/>
      <c r="G18" s="99"/>
      <c r="H18" s="89"/>
    </row>
    <row r="19" spans="2:8" x14ac:dyDescent="0.25">
      <c r="B19" s="107" t="s">
        <v>340</v>
      </c>
      <c r="D19" s="73" t="s">
        <v>337</v>
      </c>
      <c r="F19" s="127">
        <v>0</v>
      </c>
      <c r="G19" s="99">
        <v>10</v>
      </c>
      <c r="H19" s="89">
        <f>F19*G19</f>
        <v>0</v>
      </c>
    </row>
    <row r="20" spans="2:8" x14ac:dyDescent="0.25">
      <c r="B20" s="107"/>
      <c r="D20" s="73" t="s">
        <v>623</v>
      </c>
      <c r="F20" s="127">
        <v>0</v>
      </c>
      <c r="G20" s="99">
        <v>350</v>
      </c>
      <c r="H20" s="89">
        <f>F20*G20</f>
        <v>0</v>
      </c>
    </row>
    <row r="22" spans="2:8" x14ac:dyDescent="0.25">
      <c r="B22" s="107" t="s">
        <v>620</v>
      </c>
      <c r="D22" s="73" t="s">
        <v>337</v>
      </c>
      <c r="F22" s="127">
        <v>0</v>
      </c>
      <c r="G22" s="99">
        <v>10</v>
      </c>
      <c r="H22" s="89">
        <f>F22*G22</f>
        <v>0</v>
      </c>
    </row>
    <row r="23" spans="2:8" x14ac:dyDescent="0.25">
      <c r="D23" s="73"/>
      <c r="F23" s="127"/>
      <c r="G23" s="99"/>
      <c r="H23" s="89"/>
    </row>
    <row r="24" spans="2:8" x14ac:dyDescent="0.25">
      <c r="B24" s="107" t="s">
        <v>341</v>
      </c>
      <c r="D24" s="73" t="s">
        <v>337</v>
      </c>
      <c r="F24" s="127">
        <v>0</v>
      </c>
      <c r="G24" s="99">
        <v>10</v>
      </c>
      <c r="H24" s="89">
        <f>F24*G24</f>
        <v>0</v>
      </c>
    </row>
    <row r="25" spans="2:8" x14ac:dyDescent="0.25">
      <c r="D25" s="73"/>
      <c r="F25" s="127"/>
      <c r="G25" s="99"/>
      <c r="H25" s="89"/>
    </row>
    <row r="26" spans="2:8" x14ac:dyDescent="0.25">
      <c r="B26" s="107" t="s">
        <v>342</v>
      </c>
      <c r="D26" s="73" t="s">
        <v>337</v>
      </c>
      <c r="F26" s="127">
        <v>0</v>
      </c>
      <c r="G26" s="99">
        <v>10</v>
      </c>
      <c r="H26" s="89">
        <f>F26*G26</f>
        <v>0</v>
      </c>
    </row>
    <row r="27" spans="2:8" x14ac:dyDescent="0.25">
      <c r="D27" s="73"/>
      <c r="F27" s="127"/>
      <c r="G27" s="99"/>
      <c r="H27" s="89"/>
    </row>
    <row r="28" spans="2:8" x14ac:dyDescent="0.25">
      <c r="B28" s="107" t="s">
        <v>342</v>
      </c>
      <c r="D28" s="73" t="s">
        <v>337</v>
      </c>
      <c r="F28" s="127">
        <v>0</v>
      </c>
      <c r="G28" s="99">
        <v>10</v>
      </c>
      <c r="H28" s="89">
        <f>G28*F28</f>
        <v>0</v>
      </c>
    </row>
    <row r="29" spans="2:8" x14ac:dyDescent="0.25">
      <c r="D29" s="73"/>
      <c r="F29" s="127"/>
      <c r="G29" s="99"/>
      <c r="H29" s="89"/>
    </row>
    <row r="30" spans="2:8" x14ac:dyDescent="0.25">
      <c r="B30" s="107" t="s">
        <v>342</v>
      </c>
      <c r="D30" s="73" t="s">
        <v>337</v>
      </c>
      <c r="F30" s="127">
        <v>0</v>
      </c>
      <c r="G30" s="99">
        <v>10</v>
      </c>
      <c r="H30" s="89">
        <f>G30*F30</f>
        <v>0</v>
      </c>
    </row>
    <row r="31" spans="2:8" x14ac:dyDescent="0.25">
      <c r="D31" s="73"/>
      <c r="F31" s="127"/>
      <c r="G31" s="99"/>
      <c r="H31" s="89"/>
    </row>
    <row r="32" spans="2:8" x14ac:dyDescent="0.25">
      <c r="B32" s="107" t="s">
        <v>343</v>
      </c>
      <c r="D32" s="73" t="s">
        <v>337</v>
      </c>
      <c r="F32" s="127">
        <v>0</v>
      </c>
      <c r="G32" s="99">
        <v>10</v>
      </c>
      <c r="H32" s="89">
        <f>G32*F32</f>
        <v>0</v>
      </c>
    </row>
    <row r="33" spans="2:8" x14ac:dyDescent="0.25">
      <c r="B33" s="107"/>
      <c r="D33" s="73"/>
      <c r="F33" s="127"/>
      <c r="G33" s="99"/>
      <c r="H33" s="89"/>
    </row>
    <row r="34" spans="2:8" x14ac:dyDescent="0.25">
      <c r="B34" s="107" t="s">
        <v>10</v>
      </c>
      <c r="D34" s="73" t="s">
        <v>337</v>
      </c>
      <c r="F34" s="127">
        <v>0</v>
      </c>
      <c r="G34" s="99">
        <v>10</v>
      </c>
      <c r="H34" s="89">
        <f>G34*F34</f>
        <v>0</v>
      </c>
    </row>
    <row r="35" spans="2:8" x14ac:dyDescent="0.25">
      <c r="B35" s="107"/>
      <c r="D35" s="73"/>
      <c r="F35" s="127"/>
      <c r="G35" s="99"/>
      <c r="H35" s="89"/>
    </row>
    <row r="36" spans="2:8" x14ac:dyDescent="0.25">
      <c r="B36" s="194" t="s">
        <v>621</v>
      </c>
      <c r="C36" s="141"/>
      <c r="D36" s="141" t="s">
        <v>337</v>
      </c>
      <c r="E36" s="141"/>
      <c r="F36" s="147">
        <v>0</v>
      </c>
      <c r="G36" s="173">
        <v>10</v>
      </c>
      <c r="H36" s="155">
        <f>G36*F36</f>
        <v>0</v>
      </c>
    </row>
    <row r="37" spans="2:8" x14ac:dyDescent="0.25">
      <c r="D37" s="73"/>
      <c r="F37" s="127"/>
      <c r="G37" s="126" t="s">
        <v>183</v>
      </c>
      <c r="H37" s="89">
        <f>SUM(H6:H36)</f>
        <v>0</v>
      </c>
    </row>
    <row r="38" spans="2:8" x14ac:dyDescent="0.25">
      <c r="D38" s="73"/>
      <c r="F38" s="127"/>
      <c r="G38" s="86" t="s">
        <v>511</v>
      </c>
      <c r="H38" s="89">
        <v>100</v>
      </c>
    </row>
    <row r="39" spans="2:8" x14ac:dyDescent="0.25">
      <c r="D39" s="73"/>
      <c r="F39" s="127"/>
      <c r="G39" s="149" t="s">
        <v>251</v>
      </c>
      <c r="H39" s="155">
        <f>(H37+H38)*0.07</f>
        <v>7.0000000000000009</v>
      </c>
    </row>
    <row r="40" spans="2:8" ht="13" x14ac:dyDescent="0.3">
      <c r="D40" s="73"/>
      <c r="F40" s="127"/>
      <c r="G40" s="195" t="s">
        <v>25</v>
      </c>
      <c r="H40" s="100">
        <f>SUM(H37:H39)</f>
        <v>107</v>
      </c>
    </row>
    <row r="41" spans="2:8" x14ac:dyDescent="0.25">
      <c r="D41" s="73"/>
      <c r="F41" s="127"/>
    </row>
    <row r="42" spans="2:8" ht="14" x14ac:dyDescent="0.3">
      <c r="B42" s="193" t="s">
        <v>344</v>
      </c>
      <c r="D42" s="73"/>
      <c r="E42" s="127"/>
      <c r="F42" s="99"/>
      <c r="G42" s="195"/>
    </row>
    <row r="43" spans="2:8" x14ac:dyDescent="0.25">
      <c r="B43" s="196" t="s">
        <v>2</v>
      </c>
      <c r="C43" s="141"/>
      <c r="D43" s="147"/>
      <c r="E43" s="141"/>
      <c r="F43" s="147" t="s">
        <v>181</v>
      </c>
      <c r="G43" s="147" t="s">
        <v>345</v>
      </c>
      <c r="H43" s="147" t="s">
        <v>183</v>
      </c>
    </row>
    <row r="44" spans="2:8" ht="13" x14ac:dyDescent="0.3">
      <c r="B44" s="115" t="s">
        <v>265</v>
      </c>
      <c r="C44" s="135"/>
      <c r="D44" s="135"/>
      <c r="E44" s="135"/>
      <c r="F44" s="200"/>
      <c r="G44" s="200"/>
      <c r="H44" s="200"/>
    </row>
    <row r="45" spans="2:8" x14ac:dyDescent="0.25">
      <c r="B45" s="166" t="s">
        <v>346</v>
      </c>
      <c r="E45" s="127" t="s">
        <v>630</v>
      </c>
      <c r="F45" s="127">
        <v>0</v>
      </c>
      <c r="G45" s="87">
        <v>95</v>
      </c>
      <c r="H45" s="89">
        <f>F45*G45</f>
        <v>0</v>
      </c>
    </row>
    <row r="46" spans="2:8" x14ac:dyDescent="0.25">
      <c r="B46" s="166" t="s">
        <v>347</v>
      </c>
      <c r="E46" s="127" t="s">
        <v>630</v>
      </c>
      <c r="F46" s="127">
        <v>0</v>
      </c>
      <c r="G46" s="87">
        <v>445</v>
      </c>
      <c r="H46" s="89">
        <f>F46*G46</f>
        <v>0</v>
      </c>
    </row>
    <row r="47" spans="2:8" x14ac:dyDescent="0.25">
      <c r="B47" s="166" t="s">
        <v>624</v>
      </c>
      <c r="E47" s="127" t="s">
        <v>629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5">
      <c r="B48" s="166" t="s">
        <v>632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5">
      <c r="B49" s="166" t="s">
        <v>633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5">
      <c r="B50" s="166" t="s">
        <v>625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5">
      <c r="B51" s="166" t="s">
        <v>626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5">
      <c r="B52" s="166"/>
      <c r="E52" s="127"/>
      <c r="F52" s="127"/>
      <c r="G52" s="140"/>
      <c r="H52" s="89"/>
    </row>
    <row r="53" spans="2:8" ht="13" x14ac:dyDescent="0.3">
      <c r="B53" s="115" t="s">
        <v>261</v>
      </c>
      <c r="C53" s="135"/>
      <c r="D53" s="135"/>
      <c r="E53" s="199"/>
      <c r="F53" s="199"/>
      <c r="G53" s="201"/>
      <c r="H53" s="202"/>
    </row>
    <row r="54" spans="2:8" x14ac:dyDescent="0.25">
      <c r="B54" s="166" t="s">
        <v>348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5">
      <c r="B55" s="166" t="s">
        <v>627</v>
      </c>
      <c r="E55" s="127" t="s">
        <v>629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5">
      <c r="B56" s="166" t="s">
        <v>346</v>
      </c>
      <c r="E56" s="127" t="s">
        <v>629</v>
      </c>
      <c r="F56" s="127">
        <v>0</v>
      </c>
      <c r="G56" s="87">
        <v>187</v>
      </c>
      <c r="H56" s="89">
        <f t="shared" si="1"/>
        <v>0</v>
      </c>
    </row>
    <row r="57" spans="2:8" x14ac:dyDescent="0.25">
      <c r="B57" s="166" t="s">
        <v>349</v>
      </c>
      <c r="E57" s="127" t="s">
        <v>629</v>
      </c>
      <c r="F57" s="127">
        <v>0</v>
      </c>
      <c r="G57" s="87">
        <v>100</v>
      </c>
      <c r="H57" s="89">
        <f t="shared" si="1"/>
        <v>0</v>
      </c>
    </row>
    <row r="58" spans="2:8" x14ac:dyDescent="0.25">
      <c r="B58" s="166" t="s">
        <v>347</v>
      </c>
      <c r="E58" s="127" t="s">
        <v>629</v>
      </c>
      <c r="F58" s="127">
        <v>0</v>
      </c>
      <c r="G58" s="87">
        <v>187</v>
      </c>
      <c r="H58" s="89">
        <f t="shared" si="1"/>
        <v>0</v>
      </c>
    </row>
    <row r="59" spans="2:8" x14ac:dyDescent="0.25">
      <c r="B59" s="166" t="s">
        <v>624</v>
      </c>
      <c r="E59" s="127" t="s">
        <v>629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5">
      <c r="B60" s="166" t="s">
        <v>350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5">
      <c r="B61" s="166" t="s">
        <v>351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5">
      <c r="B62" s="166" t="s">
        <v>632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5">
      <c r="B63" s="166" t="s">
        <v>633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5">
      <c r="B64" s="166" t="s">
        <v>631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5">
      <c r="B65" s="166" t="s">
        <v>625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5">
      <c r="B66" s="166" t="s">
        <v>626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5">
      <c r="B67" s="166" t="s">
        <v>628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5">
      <c r="E68" s="127"/>
    </row>
    <row r="69" spans="2:8" ht="13" x14ac:dyDescent="0.3">
      <c r="B69" s="115" t="s">
        <v>266</v>
      </c>
      <c r="C69" s="135"/>
      <c r="D69" s="135"/>
      <c r="E69" s="199"/>
      <c r="F69" s="199"/>
      <c r="G69" s="201"/>
      <c r="H69" s="202"/>
    </row>
    <row r="70" spans="2:8" x14ac:dyDescent="0.25">
      <c r="B70" s="166" t="s">
        <v>346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5">
      <c r="B71" s="166" t="s">
        <v>347</v>
      </c>
      <c r="E71" s="127" t="s">
        <v>630</v>
      </c>
      <c r="F71" s="127">
        <v>0</v>
      </c>
      <c r="G71" s="87">
        <v>445</v>
      </c>
      <c r="H71" s="89">
        <f>$F71*$G71</f>
        <v>0</v>
      </c>
    </row>
    <row r="72" spans="2:8" x14ac:dyDescent="0.25">
      <c r="B72" s="166" t="s">
        <v>624</v>
      </c>
      <c r="E72" s="127" t="s">
        <v>629</v>
      </c>
      <c r="F72" s="127">
        <v>0</v>
      </c>
      <c r="G72" s="87">
        <v>275</v>
      </c>
      <c r="H72" s="89">
        <f>$F72*$G72</f>
        <v>0</v>
      </c>
    </row>
    <row r="73" spans="2:8" x14ac:dyDescent="0.25">
      <c r="B73" s="166" t="s">
        <v>632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5">
      <c r="B74" s="166" t="s">
        <v>633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5">
      <c r="B75" s="166" t="s">
        <v>625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5">
      <c r="B76" s="169" t="s">
        <v>626</v>
      </c>
      <c r="C76" s="141"/>
      <c r="D76" s="141"/>
      <c r="E76" s="147"/>
      <c r="F76" s="147">
        <v>0</v>
      </c>
      <c r="G76" s="296">
        <v>15</v>
      </c>
      <c r="H76" s="155">
        <f t="shared" si="6"/>
        <v>0</v>
      </c>
    </row>
    <row r="77" spans="2:8" x14ac:dyDescent="0.25">
      <c r="B77" s="127"/>
      <c r="E77" s="127"/>
      <c r="F77" s="87"/>
      <c r="G77" s="86" t="s">
        <v>183</v>
      </c>
      <c r="H77" s="89">
        <f>SUM(H45:H76)</f>
        <v>0</v>
      </c>
    </row>
    <row r="78" spans="2:8" x14ac:dyDescent="0.25">
      <c r="B78" s="127"/>
      <c r="E78" s="127"/>
      <c r="F78" s="87"/>
      <c r="G78" s="86" t="s">
        <v>511</v>
      </c>
      <c r="H78" s="89">
        <v>100</v>
      </c>
    </row>
    <row r="79" spans="2:8" x14ac:dyDescent="0.25">
      <c r="B79" s="127"/>
      <c r="E79" s="127"/>
      <c r="F79" s="87"/>
      <c r="G79" s="149" t="s">
        <v>251</v>
      </c>
      <c r="H79" s="155">
        <f>(H77+H78)*0.07</f>
        <v>7.0000000000000009</v>
      </c>
    </row>
    <row r="80" spans="2:8" ht="13" x14ac:dyDescent="0.3">
      <c r="B80" s="127"/>
      <c r="E80" s="127"/>
      <c r="F80" s="87"/>
      <c r="G80" s="195" t="s">
        <v>25</v>
      </c>
      <c r="H80" s="100">
        <f>SUM(H77:H79)</f>
        <v>107</v>
      </c>
    </row>
    <row r="81" spans="2:8" ht="13" x14ac:dyDescent="0.3">
      <c r="B81" s="127"/>
      <c r="E81" s="87"/>
      <c r="F81" s="100"/>
    </row>
    <row r="82" spans="2:8" ht="14" x14ac:dyDescent="0.3">
      <c r="B82" s="193" t="s">
        <v>352</v>
      </c>
      <c r="E82" s="87"/>
      <c r="F82" s="100"/>
      <c r="G82" s="195"/>
    </row>
    <row r="83" spans="2:8" x14ac:dyDescent="0.25">
      <c r="B83" s="107" t="s">
        <v>353</v>
      </c>
      <c r="E83" s="99"/>
      <c r="F83" s="89"/>
    </row>
    <row r="84" spans="2:8" x14ac:dyDescent="0.25">
      <c r="D84" s="73" t="s">
        <v>354</v>
      </c>
      <c r="F84" s="127">
        <v>0</v>
      </c>
      <c r="G84" s="99">
        <v>75</v>
      </c>
      <c r="H84" s="89">
        <f>F84*G84</f>
        <v>0</v>
      </c>
    </row>
    <row r="85" spans="2:8" x14ac:dyDescent="0.25">
      <c r="D85" s="73" t="s">
        <v>355</v>
      </c>
      <c r="F85" s="127">
        <v>0</v>
      </c>
      <c r="G85" s="99">
        <v>75</v>
      </c>
      <c r="H85" s="89">
        <f>F85*G85</f>
        <v>0</v>
      </c>
    </row>
    <row r="86" spans="2:8" x14ac:dyDescent="0.25">
      <c r="B86" s="107" t="s">
        <v>615</v>
      </c>
      <c r="D86" s="73"/>
      <c r="F86" s="127"/>
      <c r="H86" s="89"/>
    </row>
    <row r="87" spans="2:8" x14ac:dyDescent="0.25">
      <c r="B87" s="107"/>
      <c r="D87" s="73" t="s">
        <v>354</v>
      </c>
      <c r="F87" s="127">
        <v>0</v>
      </c>
      <c r="G87" s="99">
        <v>75</v>
      </c>
      <c r="H87" s="89">
        <f>F87*G87</f>
        <v>0</v>
      </c>
    </row>
    <row r="88" spans="2:8" x14ac:dyDescent="0.25">
      <c r="B88" s="107"/>
      <c r="D88" s="73" t="s">
        <v>356</v>
      </c>
      <c r="F88" s="127">
        <v>0</v>
      </c>
      <c r="G88" s="99">
        <v>100</v>
      </c>
      <c r="H88" s="89">
        <f>F88*G88</f>
        <v>0</v>
      </c>
    </row>
    <row r="89" spans="2:8" x14ac:dyDescent="0.25">
      <c r="D89" s="73" t="s">
        <v>355</v>
      </c>
      <c r="F89" s="127">
        <v>0</v>
      </c>
      <c r="G89" s="99">
        <v>75</v>
      </c>
      <c r="H89" s="89">
        <f>F89*G89</f>
        <v>0</v>
      </c>
    </row>
    <row r="90" spans="2:8" x14ac:dyDescent="0.25">
      <c r="D90" s="73" t="s">
        <v>357</v>
      </c>
      <c r="F90" s="127">
        <v>0</v>
      </c>
      <c r="G90" s="99">
        <v>35</v>
      </c>
      <c r="H90" s="89">
        <f>F90*G90</f>
        <v>0</v>
      </c>
    </row>
    <row r="91" spans="2:8" x14ac:dyDescent="0.25">
      <c r="B91" s="107" t="s">
        <v>342</v>
      </c>
      <c r="D91" s="73"/>
      <c r="F91" s="127"/>
    </row>
    <row r="92" spans="2:8" x14ac:dyDescent="0.25">
      <c r="D92" s="73" t="s">
        <v>354</v>
      </c>
      <c r="F92" s="127">
        <v>0</v>
      </c>
      <c r="G92" s="99">
        <v>75</v>
      </c>
      <c r="H92" s="89">
        <f>F92*G92</f>
        <v>0</v>
      </c>
    </row>
    <row r="93" spans="2:8" x14ac:dyDescent="0.25">
      <c r="D93" s="73" t="s">
        <v>358</v>
      </c>
      <c r="F93" s="127">
        <v>0</v>
      </c>
      <c r="G93" s="99">
        <v>100</v>
      </c>
      <c r="H93" s="89">
        <f>F93*G93</f>
        <v>0</v>
      </c>
    </row>
    <row r="94" spans="2:8" x14ac:dyDescent="0.25">
      <c r="D94" s="73" t="s">
        <v>355</v>
      </c>
      <c r="F94" s="127">
        <v>0</v>
      </c>
      <c r="G94" s="99">
        <v>75</v>
      </c>
      <c r="H94" s="89">
        <f>F94*G94</f>
        <v>0</v>
      </c>
    </row>
    <row r="95" spans="2:8" x14ac:dyDescent="0.25">
      <c r="D95" s="73" t="s">
        <v>357</v>
      </c>
      <c r="F95" s="127">
        <v>0</v>
      </c>
      <c r="G95" s="99">
        <v>35</v>
      </c>
      <c r="H95" s="89">
        <f>F95*G95</f>
        <v>0</v>
      </c>
    </row>
    <row r="96" spans="2:8" x14ac:dyDescent="0.25">
      <c r="B96" s="107" t="s">
        <v>342</v>
      </c>
      <c r="D96" s="73"/>
      <c r="F96" s="127"/>
    </row>
    <row r="97" spans="2:8" x14ac:dyDescent="0.25">
      <c r="D97" s="73" t="s">
        <v>354</v>
      </c>
      <c r="F97" s="127">
        <v>0</v>
      </c>
      <c r="G97" s="99">
        <v>75</v>
      </c>
      <c r="H97" s="89">
        <f>F97*G97</f>
        <v>0</v>
      </c>
    </row>
    <row r="98" spans="2:8" x14ac:dyDescent="0.25">
      <c r="D98" s="73" t="s">
        <v>356</v>
      </c>
      <c r="F98" s="127">
        <v>0</v>
      </c>
      <c r="G98" s="99">
        <v>100</v>
      </c>
      <c r="H98" s="89">
        <f>F98*G98</f>
        <v>0</v>
      </c>
    </row>
    <row r="99" spans="2:8" x14ac:dyDescent="0.25">
      <c r="D99" s="73" t="s">
        <v>355</v>
      </c>
      <c r="F99" s="127">
        <v>0</v>
      </c>
      <c r="G99" s="99">
        <v>75</v>
      </c>
      <c r="H99" s="89">
        <f>F99*G99</f>
        <v>0</v>
      </c>
    </row>
    <row r="100" spans="2:8" x14ac:dyDescent="0.25">
      <c r="D100" s="73" t="s">
        <v>357</v>
      </c>
      <c r="F100" s="127">
        <v>0</v>
      </c>
      <c r="G100" s="99">
        <v>35</v>
      </c>
      <c r="H100" s="89">
        <f>F100*G100</f>
        <v>0</v>
      </c>
    </row>
    <row r="101" spans="2:8" x14ac:dyDescent="0.25">
      <c r="B101" s="107" t="s">
        <v>342</v>
      </c>
      <c r="D101" s="73"/>
      <c r="F101" s="127"/>
    </row>
    <row r="102" spans="2:8" x14ac:dyDescent="0.25">
      <c r="D102" s="73" t="s">
        <v>354</v>
      </c>
      <c r="F102" s="127">
        <v>0</v>
      </c>
      <c r="G102" s="99">
        <v>75</v>
      </c>
      <c r="H102" s="89">
        <f>F102*G102</f>
        <v>0</v>
      </c>
    </row>
    <row r="103" spans="2:8" x14ac:dyDescent="0.25">
      <c r="D103" s="73" t="s">
        <v>356</v>
      </c>
      <c r="F103" s="127">
        <v>0</v>
      </c>
      <c r="G103" s="99">
        <v>100</v>
      </c>
      <c r="H103" s="89">
        <f>F103*G103</f>
        <v>0</v>
      </c>
    </row>
    <row r="104" spans="2:8" x14ac:dyDescent="0.25">
      <c r="D104" s="73" t="s">
        <v>355</v>
      </c>
      <c r="F104" s="127">
        <v>0</v>
      </c>
      <c r="G104" s="99">
        <v>75</v>
      </c>
      <c r="H104" s="89">
        <f>F104*G104</f>
        <v>0</v>
      </c>
    </row>
    <row r="105" spans="2:8" x14ac:dyDescent="0.25">
      <c r="B105" s="141"/>
      <c r="C105" s="141"/>
      <c r="D105" s="141" t="s">
        <v>357</v>
      </c>
      <c r="E105" s="141"/>
      <c r="F105" s="147">
        <v>0</v>
      </c>
      <c r="G105" s="173">
        <v>35</v>
      </c>
      <c r="H105" s="155">
        <f>F105*G105</f>
        <v>0</v>
      </c>
    </row>
    <row r="106" spans="2:8" x14ac:dyDescent="0.25">
      <c r="D106" s="73"/>
      <c r="E106" s="127"/>
      <c r="F106" s="99"/>
      <c r="G106" s="86" t="s">
        <v>183</v>
      </c>
      <c r="H106" s="89">
        <f>SUM(H84:H105)</f>
        <v>0</v>
      </c>
    </row>
    <row r="107" spans="2:8" x14ac:dyDescent="0.25">
      <c r="D107" s="73"/>
      <c r="E107" s="127"/>
      <c r="F107" s="99"/>
      <c r="G107" s="86" t="s">
        <v>511</v>
      </c>
      <c r="H107" s="89">
        <v>100</v>
      </c>
    </row>
    <row r="108" spans="2:8" x14ac:dyDescent="0.25">
      <c r="D108" s="73"/>
      <c r="E108" s="127"/>
      <c r="G108" s="149" t="s">
        <v>251</v>
      </c>
      <c r="H108" s="155">
        <f>(H106+H107)*0.07</f>
        <v>7.0000000000000009</v>
      </c>
    </row>
    <row r="109" spans="2:8" ht="13" x14ac:dyDescent="0.3">
      <c r="D109" s="73"/>
      <c r="E109" s="127"/>
      <c r="G109" s="195" t="s">
        <v>25</v>
      </c>
      <c r="H109" s="100">
        <f>SUM(H106:H108)</f>
        <v>107</v>
      </c>
    </row>
    <row r="110" spans="2:8" ht="13.5" thickBot="1" x14ac:dyDescent="0.35">
      <c r="D110" s="73"/>
      <c r="E110" s="127"/>
      <c r="G110" s="195"/>
      <c r="H110" s="100"/>
    </row>
    <row r="111" spans="2:8" ht="13" x14ac:dyDescent="0.3">
      <c r="D111" s="73"/>
      <c r="E111" s="127"/>
      <c r="F111" s="297"/>
      <c r="G111" s="298" t="s">
        <v>634</v>
      </c>
      <c r="H111" s="299">
        <f>H109+H80+H40</f>
        <v>321</v>
      </c>
    </row>
    <row r="112" spans="2:8" ht="13.5" thickBot="1" x14ac:dyDescent="0.35">
      <c r="D112" s="73"/>
      <c r="E112" s="127"/>
      <c r="F112" s="300"/>
      <c r="G112" s="301" t="s">
        <v>635</v>
      </c>
      <c r="H112" s="302">
        <v>0</v>
      </c>
    </row>
    <row r="113" spans="1:8" ht="13" x14ac:dyDescent="0.3">
      <c r="D113" s="73"/>
      <c r="E113" s="127"/>
      <c r="G113" s="195"/>
      <c r="H113" s="100"/>
    </row>
    <row r="114" spans="1:8" ht="13" x14ac:dyDescent="0.3">
      <c r="A114" s="119">
        <v>10.14</v>
      </c>
      <c r="B114" s="113" t="s">
        <v>459</v>
      </c>
      <c r="C114" s="135"/>
      <c r="D114" s="199"/>
      <c r="E114" s="156"/>
      <c r="F114" s="156"/>
      <c r="G114" s="269"/>
      <c r="H114" s="156"/>
    </row>
    <row r="116" spans="1:8" x14ac:dyDescent="0.25">
      <c r="A116" s="271"/>
      <c r="B116" s="141"/>
      <c r="C116" s="141"/>
      <c r="D116" s="264"/>
      <c r="E116" s="147" t="s">
        <v>451</v>
      </c>
      <c r="F116" s="147" t="s">
        <v>451</v>
      </c>
      <c r="G116" s="147" t="s">
        <v>451</v>
      </c>
      <c r="H116" s="147" t="s">
        <v>451</v>
      </c>
    </row>
    <row r="117" spans="1:8" x14ac:dyDescent="0.25">
      <c r="A117" s="86" t="s">
        <v>452</v>
      </c>
      <c r="B117" s="368"/>
      <c r="C117" s="368"/>
      <c r="D117" s="368"/>
      <c r="E117" s="228">
        <v>0</v>
      </c>
      <c r="F117" s="228">
        <v>0</v>
      </c>
      <c r="G117" s="228">
        <v>0</v>
      </c>
      <c r="H117" s="228">
        <v>0</v>
      </c>
    </row>
    <row r="118" spans="1:8" x14ac:dyDescent="0.25">
      <c r="A118" s="86">
        <v>1</v>
      </c>
      <c r="B118" s="367"/>
      <c r="C118" s="367"/>
      <c r="D118" s="367"/>
      <c r="E118" s="139"/>
      <c r="F118" s="139"/>
      <c r="G118" s="139"/>
      <c r="H118" s="139"/>
    </row>
    <row r="119" spans="1:8" x14ac:dyDescent="0.25">
      <c r="A119" s="86">
        <v>2</v>
      </c>
      <c r="B119" s="367"/>
      <c r="C119" s="367"/>
      <c r="D119" s="367"/>
      <c r="E119" s="139"/>
      <c r="F119" s="139"/>
      <c r="G119" s="127"/>
      <c r="H119" s="127"/>
    </row>
    <row r="120" spans="1:8" x14ac:dyDescent="0.25">
      <c r="A120" s="86">
        <v>3</v>
      </c>
      <c r="B120" s="367"/>
      <c r="C120" s="367"/>
      <c r="D120" s="367"/>
      <c r="E120" s="139"/>
      <c r="F120" s="139"/>
      <c r="G120" s="139"/>
      <c r="H120" s="139"/>
    </row>
    <row r="121" spans="1:8" x14ac:dyDescent="0.25">
      <c r="A121" s="86">
        <v>4</v>
      </c>
      <c r="B121" s="367"/>
      <c r="C121" s="367"/>
      <c r="D121" s="367"/>
      <c r="E121" s="139"/>
      <c r="F121" s="139"/>
      <c r="G121" s="139"/>
      <c r="H121" s="139"/>
    </row>
    <row r="122" spans="1:8" x14ac:dyDescent="0.25">
      <c r="A122" s="86">
        <v>5</v>
      </c>
      <c r="B122" s="367"/>
      <c r="C122" s="367"/>
      <c r="D122" s="367"/>
      <c r="E122" s="127"/>
      <c r="F122" s="127"/>
      <c r="G122" s="127"/>
      <c r="H122" s="127"/>
    </row>
    <row r="123" spans="1:8" x14ac:dyDescent="0.25">
      <c r="A123" s="86">
        <v>6</v>
      </c>
      <c r="B123" s="367"/>
      <c r="C123" s="367"/>
      <c r="D123" s="367"/>
      <c r="E123" s="127"/>
      <c r="F123" s="272"/>
      <c r="G123" s="272"/>
      <c r="H123" s="272"/>
    </row>
    <row r="124" spans="1:8" x14ac:dyDescent="0.25">
      <c r="A124" s="86">
        <v>7</v>
      </c>
      <c r="B124" s="367"/>
      <c r="C124" s="367"/>
      <c r="D124" s="367"/>
      <c r="E124" s="272"/>
      <c r="F124" s="127"/>
      <c r="G124" s="323"/>
      <c r="H124" s="323"/>
    </row>
    <row r="125" spans="1:8" x14ac:dyDescent="0.25">
      <c r="A125" s="86">
        <v>8</v>
      </c>
      <c r="B125" s="367"/>
      <c r="C125" s="367"/>
      <c r="D125" s="367"/>
      <c r="E125" s="127"/>
      <c r="F125" s="127"/>
      <c r="G125" s="127"/>
      <c r="H125" s="127"/>
    </row>
    <row r="126" spans="1:8" x14ac:dyDescent="0.25">
      <c r="A126" s="86">
        <v>9</v>
      </c>
      <c r="B126" s="367"/>
      <c r="C126" s="367"/>
      <c r="D126" s="367"/>
      <c r="E126" s="139"/>
      <c r="F126" s="139"/>
      <c r="G126" s="323"/>
      <c r="H126" s="323"/>
    </row>
    <row r="127" spans="1:8" x14ac:dyDescent="0.25">
      <c r="A127" s="149">
        <v>10</v>
      </c>
      <c r="B127" s="366"/>
      <c r="C127" s="366"/>
      <c r="D127" s="366"/>
      <c r="E127" s="147"/>
      <c r="F127" s="147"/>
      <c r="G127" s="147"/>
      <c r="H127" s="147"/>
    </row>
    <row r="128" spans="1:8" ht="13" x14ac:dyDescent="0.3">
      <c r="A128" s="110"/>
      <c r="D128" s="265" t="s">
        <v>25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ht="13" x14ac:dyDescent="0.3">
      <c r="A130" s="119">
        <v>10.31</v>
      </c>
      <c r="B130" s="113" t="s">
        <v>326</v>
      </c>
      <c r="C130" s="135"/>
      <c r="D130" s="199"/>
      <c r="E130" s="116"/>
      <c r="F130" s="116"/>
      <c r="G130" s="117"/>
      <c r="H130" s="116"/>
    </row>
    <row r="131" spans="1:8" ht="13" x14ac:dyDescent="0.3">
      <c r="A131" s="79"/>
      <c r="B131" s="105"/>
      <c r="E131" s="99"/>
      <c r="F131" s="99"/>
      <c r="G131" s="79"/>
    </row>
    <row r="132" spans="1:8" x14ac:dyDescent="0.25">
      <c r="A132" s="271"/>
      <c r="B132" s="141"/>
      <c r="C132" s="141"/>
      <c r="D132" s="264"/>
      <c r="E132" s="147" t="s">
        <v>451</v>
      </c>
      <c r="F132" s="147" t="s">
        <v>451</v>
      </c>
      <c r="G132" s="147" t="s">
        <v>451</v>
      </c>
      <c r="H132" s="147" t="s">
        <v>451</v>
      </c>
    </row>
    <row r="133" spans="1:8" x14ac:dyDescent="0.25">
      <c r="A133" s="86" t="s">
        <v>452</v>
      </c>
      <c r="B133" s="368"/>
      <c r="C133" s="368"/>
      <c r="D133" s="368"/>
      <c r="E133" s="228">
        <v>0</v>
      </c>
      <c r="F133" s="228">
        <v>0</v>
      </c>
      <c r="G133" s="228">
        <v>0</v>
      </c>
      <c r="H133" s="228">
        <v>0</v>
      </c>
    </row>
    <row r="134" spans="1:8" x14ac:dyDescent="0.25">
      <c r="A134" s="86">
        <v>1</v>
      </c>
      <c r="B134" s="367"/>
      <c r="C134" s="367"/>
      <c r="D134" s="367"/>
      <c r="E134" s="139"/>
      <c r="F134" s="139"/>
      <c r="G134" s="139"/>
      <c r="H134" s="139"/>
    </row>
    <row r="135" spans="1:8" x14ac:dyDescent="0.25">
      <c r="A135" s="86">
        <v>2</v>
      </c>
      <c r="B135" s="367"/>
      <c r="C135" s="367"/>
      <c r="D135" s="367"/>
      <c r="E135" s="139"/>
      <c r="F135" s="139"/>
      <c r="G135" s="127"/>
      <c r="H135" s="127"/>
    </row>
    <row r="136" spans="1:8" x14ac:dyDescent="0.25">
      <c r="A136" s="86">
        <v>3</v>
      </c>
      <c r="B136" s="367"/>
      <c r="C136" s="367"/>
      <c r="D136" s="367"/>
      <c r="E136" s="139"/>
      <c r="F136" s="139"/>
      <c r="G136" s="139"/>
      <c r="H136" s="139"/>
    </row>
    <row r="137" spans="1:8" x14ac:dyDescent="0.25">
      <c r="A137" s="86">
        <v>4</v>
      </c>
      <c r="B137" s="367"/>
      <c r="C137" s="367"/>
      <c r="D137" s="367"/>
      <c r="E137" s="139"/>
      <c r="F137" s="139"/>
      <c r="G137" s="139"/>
      <c r="H137" s="139"/>
    </row>
    <row r="138" spans="1:8" x14ac:dyDescent="0.25">
      <c r="A138" s="86">
        <v>5</v>
      </c>
      <c r="B138" s="367"/>
      <c r="C138" s="367"/>
      <c r="D138" s="367"/>
      <c r="E138" s="127"/>
      <c r="F138" s="127"/>
      <c r="G138" s="127"/>
      <c r="H138" s="127"/>
    </row>
    <row r="139" spans="1:8" x14ac:dyDescent="0.25">
      <c r="A139" s="86">
        <v>6</v>
      </c>
      <c r="B139" s="367"/>
      <c r="C139" s="367"/>
      <c r="D139" s="367"/>
      <c r="E139" s="127"/>
      <c r="F139" s="272"/>
      <c r="G139" s="272"/>
      <c r="H139" s="272"/>
    </row>
    <row r="140" spans="1:8" x14ac:dyDescent="0.25">
      <c r="A140" s="86">
        <v>7</v>
      </c>
      <c r="B140" s="367"/>
      <c r="C140" s="367"/>
      <c r="D140" s="367"/>
      <c r="E140" s="272"/>
      <c r="F140" s="127"/>
      <c r="G140" s="323"/>
      <c r="H140" s="323"/>
    </row>
    <row r="141" spans="1:8" x14ac:dyDescent="0.25">
      <c r="A141" s="86">
        <v>8</v>
      </c>
      <c r="B141" s="367"/>
      <c r="C141" s="367"/>
      <c r="D141" s="367"/>
      <c r="E141" s="127"/>
      <c r="F141" s="127"/>
      <c r="G141" s="127"/>
      <c r="H141" s="127"/>
    </row>
    <row r="142" spans="1:8" x14ac:dyDescent="0.25">
      <c r="A142" s="86">
        <v>9</v>
      </c>
      <c r="B142" s="367"/>
      <c r="C142" s="367"/>
      <c r="D142" s="367"/>
      <c r="E142" s="139"/>
      <c r="F142" s="139"/>
      <c r="G142" s="323"/>
      <c r="H142" s="323"/>
    </row>
    <row r="143" spans="1:8" x14ac:dyDescent="0.25">
      <c r="A143" s="149">
        <v>10</v>
      </c>
      <c r="B143" s="366"/>
      <c r="C143" s="366"/>
      <c r="D143" s="366"/>
      <c r="E143" s="147"/>
      <c r="F143" s="147"/>
      <c r="G143" s="147"/>
      <c r="H143" s="147"/>
    </row>
    <row r="144" spans="1:8" ht="13" x14ac:dyDescent="0.3">
      <c r="A144" s="110"/>
      <c r="D144" s="265" t="s">
        <v>25</v>
      </c>
      <c r="E144" s="145">
        <f>SUM(E133:E143)</f>
        <v>0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ht="13" x14ac:dyDescent="0.3">
      <c r="A145" s="79"/>
      <c r="B145" s="105"/>
      <c r="E145" s="99"/>
      <c r="F145" s="99"/>
      <c r="G145" s="79"/>
    </row>
    <row r="146" spans="1:10" ht="13" x14ac:dyDescent="0.3">
      <c r="A146" s="119">
        <v>10.314</v>
      </c>
      <c r="B146" s="113" t="s">
        <v>328</v>
      </c>
      <c r="C146" s="135"/>
      <c r="D146" s="199"/>
      <c r="E146" s="116"/>
      <c r="F146" s="116"/>
      <c r="G146" s="117"/>
      <c r="H146" s="116"/>
    </row>
    <row r="147" spans="1:10" ht="13" x14ac:dyDescent="0.3">
      <c r="A147" s="79"/>
      <c r="E147" s="99"/>
      <c r="F147" s="99"/>
      <c r="G147" s="79"/>
    </row>
    <row r="148" spans="1:10" ht="13" x14ac:dyDescent="0.3">
      <c r="A148" s="79"/>
      <c r="E148" s="99"/>
      <c r="F148" s="99"/>
      <c r="G148" s="79" t="s">
        <v>25</v>
      </c>
      <c r="H148" s="100">
        <f>H150+H159+H168</f>
        <v>0</v>
      </c>
    </row>
    <row r="149" spans="1:10" ht="13" x14ac:dyDescent="0.3">
      <c r="A149" s="79"/>
      <c r="E149" s="99"/>
      <c r="F149" s="99"/>
      <c r="G149" s="79"/>
    </row>
    <row r="150" spans="1:10" x14ac:dyDescent="0.25">
      <c r="A150" s="253" t="s">
        <v>262</v>
      </c>
      <c r="B150" s="135"/>
      <c r="C150" s="253"/>
      <c r="D150" s="253"/>
      <c r="E150" s="253"/>
      <c r="F150" s="253"/>
      <c r="G150" s="253"/>
      <c r="H150" s="254">
        <f>SUM(H151:H157)</f>
        <v>0</v>
      </c>
      <c r="I150" s="252"/>
      <c r="J150" s="303"/>
    </row>
    <row r="151" spans="1:10" x14ac:dyDescent="0.25">
      <c r="A151" s="252"/>
      <c r="C151" s="255" t="s">
        <v>636</v>
      </c>
      <c r="D151" s="251" t="s">
        <v>263</v>
      </c>
      <c r="E151" s="252">
        <v>0</v>
      </c>
      <c r="F151" s="179">
        <v>0</v>
      </c>
      <c r="G151" s="252" t="s">
        <v>213</v>
      </c>
      <c r="H151" s="256">
        <f t="shared" ref="H151:H157" si="9">E151*F151</f>
        <v>0</v>
      </c>
      <c r="I151" s="252"/>
    </row>
    <row r="152" spans="1:10" x14ac:dyDescent="0.25">
      <c r="A152" s="252"/>
      <c r="C152" s="255" t="s">
        <v>295</v>
      </c>
      <c r="D152" s="251" t="s">
        <v>263</v>
      </c>
      <c r="E152" s="252">
        <v>0</v>
      </c>
      <c r="F152" s="179">
        <v>0</v>
      </c>
      <c r="G152" s="252" t="s">
        <v>213</v>
      </c>
      <c r="H152" s="256">
        <f t="shared" si="9"/>
        <v>0</v>
      </c>
      <c r="I152" s="252"/>
    </row>
    <row r="153" spans="1:10" x14ac:dyDescent="0.25">
      <c r="A153" s="252"/>
      <c r="C153" s="255" t="s">
        <v>296</v>
      </c>
      <c r="D153" s="251" t="s">
        <v>263</v>
      </c>
      <c r="E153" s="252">
        <v>0</v>
      </c>
      <c r="F153" s="179">
        <v>0</v>
      </c>
      <c r="G153" s="252" t="s">
        <v>199</v>
      </c>
      <c r="H153" s="256">
        <f t="shared" si="9"/>
        <v>0</v>
      </c>
      <c r="I153" s="252"/>
    </row>
    <row r="154" spans="1:10" x14ac:dyDescent="0.25">
      <c r="A154" s="252"/>
      <c r="C154" s="255" t="s">
        <v>297</v>
      </c>
      <c r="D154" s="251" t="s">
        <v>263</v>
      </c>
      <c r="E154" s="252">
        <v>0</v>
      </c>
      <c r="F154" s="179">
        <v>0</v>
      </c>
      <c r="G154" s="252" t="s">
        <v>213</v>
      </c>
      <c r="H154" s="256">
        <f t="shared" si="9"/>
        <v>0</v>
      </c>
      <c r="I154" s="252"/>
    </row>
    <row r="155" spans="1:10" x14ac:dyDescent="0.25">
      <c r="A155" s="86"/>
      <c r="B155" s="293"/>
      <c r="C155" s="255" t="s">
        <v>637</v>
      </c>
      <c r="D155" s="251" t="s">
        <v>263</v>
      </c>
      <c r="E155" s="252">
        <v>0</v>
      </c>
      <c r="F155" s="179">
        <v>0</v>
      </c>
      <c r="G155" s="252" t="s">
        <v>199</v>
      </c>
      <c r="H155" s="256">
        <f t="shared" si="9"/>
        <v>0</v>
      </c>
    </row>
    <row r="156" spans="1:10" x14ac:dyDescent="0.25">
      <c r="A156" s="86"/>
      <c r="B156" s="293"/>
      <c r="C156" s="255" t="s">
        <v>638</v>
      </c>
      <c r="D156" s="251" t="s">
        <v>263</v>
      </c>
      <c r="E156" s="252">
        <v>0</v>
      </c>
      <c r="F156" s="179">
        <v>0</v>
      </c>
      <c r="G156" s="252" t="s">
        <v>199</v>
      </c>
      <c r="H156" s="256">
        <f t="shared" si="9"/>
        <v>0</v>
      </c>
    </row>
    <row r="157" spans="1:10" x14ac:dyDescent="0.25">
      <c r="A157" s="86"/>
      <c r="B157" s="293"/>
      <c r="C157" s="255" t="s">
        <v>639</v>
      </c>
      <c r="D157" s="251" t="s">
        <v>263</v>
      </c>
      <c r="E157" s="252">
        <v>0</v>
      </c>
      <c r="F157" s="179">
        <v>0</v>
      </c>
      <c r="G157" s="252" t="s">
        <v>199</v>
      </c>
      <c r="H157" s="256">
        <f t="shared" si="9"/>
        <v>0</v>
      </c>
    </row>
    <row r="158" spans="1:10" x14ac:dyDescent="0.25">
      <c r="A158" s="86"/>
      <c r="B158" s="293"/>
      <c r="C158" s="293"/>
      <c r="D158" s="293"/>
      <c r="E158" s="272"/>
      <c r="F158" s="127"/>
      <c r="G158" s="96"/>
      <c r="H158" s="96"/>
    </row>
    <row r="159" spans="1:10" x14ac:dyDescent="0.25">
      <c r="A159" s="253" t="s">
        <v>262</v>
      </c>
      <c r="B159" s="135"/>
      <c r="C159" s="253"/>
      <c r="D159" s="253"/>
      <c r="E159" s="253"/>
      <c r="F159" s="253"/>
      <c r="G159" s="253"/>
      <c r="H159" s="254">
        <f>SUM(H160:H166)</f>
        <v>0</v>
      </c>
    </row>
    <row r="160" spans="1:10" x14ac:dyDescent="0.25">
      <c r="A160" s="252"/>
      <c r="C160" s="255" t="s">
        <v>636</v>
      </c>
      <c r="D160" s="251" t="s">
        <v>263</v>
      </c>
      <c r="E160" s="252">
        <v>0</v>
      </c>
      <c r="F160" s="179">
        <v>0</v>
      </c>
      <c r="G160" s="252" t="s">
        <v>213</v>
      </c>
      <c r="H160" s="256">
        <f t="shared" ref="H160:H166" si="10">E160*F160</f>
        <v>0</v>
      </c>
    </row>
    <row r="161" spans="1:8" x14ac:dyDescent="0.25">
      <c r="A161" s="252"/>
      <c r="C161" s="255" t="s">
        <v>295</v>
      </c>
      <c r="D161" s="251" t="s">
        <v>263</v>
      </c>
      <c r="E161" s="252">
        <v>0</v>
      </c>
      <c r="F161" s="179">
        <v>0</v>
      </c>
      <c r="G161" s="252" t="s">
        <v>213</v>
      </c>
      <c r="H161" s="256">
        <f t="shared" si="10"/>
        <v>0</v>
      </c>
    </row>
    <row r="162" spans="1:8" x14ac:dyDescent="0.25">
      <c r="A162" s="252"/>
      <c r="C162" s="255" t="s">
        <v>296</v>
      </c>
      <c r="D162" s="251" t="s">
        <v>263</v>
      </c>
      <c r="E162" s="252">
        <v>0</v>
      </c>
      <c r="F162" s="179">
        <v>0</v>
      </c>
      <c r="G162" s="252" t="s">
        <v>199</v>
      </c>
      <c r="H162" s="256">
        <f t="shared" si="10"/>
        <v>0</v>
      </c>
    </row>
    <row r="163" spans="1:8" x14ac:dyDescent="0.25">
      <c r="A163" s="252"/>
      <c r="C163" s="255" t="s">
        <v>297</v>
      </c>
      <c r="D163" s="251" t="s">
        <v>263</v>
      </c>
      <c r="E163" s="252">
        <v>0</v>
      </c>
      <c r="F163" s="179">
        <v>0</v>
      </c>
      <c r="G163" s="252" t="s">
        <v>213</v>
      </c>
      <c r="H163" s="256">
        <f t="shared" si="10"/>
        <v>0</v>
      </c>
    </row>
    <row r="164" spans="1:8" x14ac:dyDescent="0.25">
      <c r="A164" s="86"/>
      <c r="B164" s="293"/>
      <c r="C164" s="255" t="s">
        <v>637</v>
      </c>
      <c r="D164" s="251" t="s">
        <v>263</v>
      </c>
      <c r="E164" s="252">
        <v>0</v>
      </c>
      <c r="F164" s="179">
        <v>0</v>
      </c>
      <c r="G164" s="252" t="s">
        <v>199</v>
      </c>
      <c r="H164" s="256">
        <f t="shared" si="10"/>
        <v>0</v>
      </c>
    </row>
    <row r="165" spans="1:8" x14ac:dyDescent="0.25">
      <c r="A165" s="86"/>
      <c r="B165" s="293"/>
      <c r="C165" s="255" t="s">
        <v>638</v>
      </c>
      <c r="D165" s="251" t="s">
        <v>263</v>
      </c>
      <c r="E165" s="252">
        <v>0</v>
      </c>
      <c r="F165" s="179">
        <v>0</v>
      </c>
      <c r="G165" s="252" t="s">
        <v>199</v>
      </c>
      <c r="H165" s="256">
        <f t="shared" si="10"/>
        <v>0</v>
      </c>
    </row>
    <row r="166" spans="1:8" x14ac:dyDescent="0.25">
      <c r="A166" s="86"/>
      <c r="B166" s="293"/>
      <c r="C166" s="255" t="s">
        <v>639</v>
      </c>
      <c r="D166" s="251" t="s">
        <v>263</v>
      </c>
      <c r="E166" s="252">
        <v>0</v>
      </c>
      <c r="F166" s="179">
        <v>0</v>
      </c>
      <c r="G166" s="252" t="s">
        <v>199</v>
      </c>
      <c r="H166" s="256">
        <f t="shared" si="10"/>
        <v>0</v>
      </c>
    </row>
    <row r="167" spans="1:8" x14ac:dyDescent="0.25">
      <c r="A167" s="86"/>
      <c r="B167" s="293"/>
      <c r="C167" s="293"/>
      <c r="D167" s="293"/>
      <c r="E167" s="272"/>
      <c r="F167" s="127"/>
      <c r="G167" s="96"/>
      <c r="H167" s="96"/>
    </row>
    <row r="168" spans="1:8" x14ac:dyDescent="0.25">
      <c r="A168" s="253" t="s">
        <v>262</v>
      </c>
      <c r="B168" s="135"/>
      <c r="C168" s="253"/>
      <c r="D168" s="253"/>
      <c r="E168" s="253"/>
      <c r="F168" s="253"/>
      <c r="G168" s="253"/>
      <c r="H168" s="254">
        <f>SUM(H169:H175)</f>
        <v>0</v>
      </c>
    </row>
    <row r="169" spans="1:8" x14ac:dyDescent="0.25">
      <c r="A169" s="252"/>
      <c r="C169" s="255" t="s">
        <v>636</v>
      </c>
      <c r="D169" s="251" t="s">
        <v>263</v>
      </c>
      <c r="E169" s="252">
        <v>0</v>
      </c>
      <c r="F169" s="179">
        <v>0</v>
      </c>
      <c r="G169" s="252" t="s">
        <v>213</v>
      </c>
      <c r="H169" s="256">
        <f t="shared" ref="H169:H175" si="11">E169*F169</f>
        <v>0</v>
      </c>
    </row>
    <row r="170" spans="1:8" x14ac:dyDescent="0.25">
      <c r="A170" s="252"/>
      <c r="C170" s="255" t="s">
        <v>295</v>
      </c>
      <c r="D170" s="251" t="s">
        <v>263</v>
      </c>
      <c r="E170" s="252">
        <v>0</v>
      </c>
      <c r="F170" s="179">
        <v>0</v>
      </c>
      <c r="G170" s="252" t="s">
        <v>213</v>
      </c>
      <c r="H170" s="256">
        <f t="shared" si="11"/>
        <v>0</v>
      </c>
    </row>
    <row r="171" spans="1:8" x14ac:dyDescent="0.25">
      <c r="A171" s="252"/>
      <c r="C171" s="255" t="s">
        <v>296</v>
      </c>
      <c r="D171" s="251" t="s">
        <v>263</v>
      </c>
      <c r="E171" s="252">
        <v>0</v>
      </c>
      <c r="F171" s="179">
        <v>0</v>
      </c>
      <c r="G171" s="252" t="s">
        <v>199</v>
      </c>
      <c r="H171" s="256">
        <f t="shared" si="11"/>
        <v>0</v>
      </c>
    </row>
    <row r="172" spans="1:8" x14ac:dyDescent="0.25">
      <c r="A172" s="252"/>
      <c r="C172" s="255" t="s">
        <v>297</v>
      </c>
      <c r="D172" s="251" t="s">
        <v>263</v>
      </c>
      <c r="E172" s="252">
        <v>0</v>
      </c>
      <c r="F172" s="179">
        <v>0</v>
      </c>
      <c r="G172" s="252" t="s">
        <v>213</v>
      </c>
      <c r="H172" s="256">
        <f t="shared" si="11"/>
        <v>0</v>
      </c>
    </row>
    <row r="173" spans="1:8" x14ac:dyDescent="0.25">
      <c r="A173" s="86"/>
      <c r="B173" s="293"/>
      <c r="C173" s="255" t="s">
        <v>637</v>
      </c>
      <c r="D173" s="251" t="s">
        <v>263</v>
      </c>
      <c r="E173" s="252">
        <v>0</v>
      </c>
      <c r="F173" s="179">
        <v>0</v>
      </c>
      <c r="G173" s="252" t="s">
        <v>199</v>
      </c>
      <c r="H173" s="256">
        <f t="shared" si="11"/>
        <v>0</v>
      </c>
    </row>
    <row r="174" spans="1:8" x14ac:dyDescent="0.25">
      <c r="A174" s="86"/>
      <c r="B174" s="293"/>
      <c r="C174" s="255" t="s">
        <v>638</v>
      </c>
      <c r="D174" s="251" t="s">
        <v>263</v>
      </c>
      <c r="E174" s="252">
        <v>0</v>
      </c>
      <c r="F174" s="179">
        <v>0</v>
      </c>
      <c r="G174" s="252" t="s">
        <v>199</v>
      </c>
      <c r="H174" s="256">
        <f t="shared" si="11"/>
        <v>0</v>
      </c>
    </row>
    <row r="175" spans="1:8" x14ac:dyDescent="0.25">
      <c r="A175" s="86"/>
      <c r="B175" s="293"/>
      <c r="C175" s="255" t="s">
        <v>639</v>
      </c>
      <c r="D175" s="251" t="s">
        <v>263</v>
      </c>
      <c r="E175" s="252">
        <v>0</v>
      </c>
      <c r="F175" s="179">
        <v>0</v>
      </c>
      <c r="G175" s="252" t="s">
        <v>199</v>
      </c>
      <c r="H175" s="256">
        <f t="shared" si="11"/>
        <v>0</v>
      </c>
    </row>
    <row r="176" spans="1:8" ht="13" x14ac:dyDescent="0.3">
      <c r="A176" s="79"/>
      <c r="B176" s="105"/>
      <c r="E176" s="99"/>
      <c r="F176" s="99"/>
      <c r="G176" s="79"/>
    </row>
    <row r="177" spans="1:8" ht="13" x14ac:dyDescent="0.3">
      <c r="A177" s="119">
        <v>10.561999999999999</v>
      </c>
      <c r="B177" s="113" t="s">
        <v>331</v>
      </c>
      <c r="C177" s="135"/>
      <c r="D177" s="199"/>
      <c r="E177" s="116"/>
      <c r="F177" s="116"/>
      <c r="G177" s="117"/>
      <c r="H177" s="116"/>
    </row>
    <row r="178" spans="1:8" ht="13" x14ac:dyDescent="0.3">
      <c r="A178" s="79"/>
      <c r="B178" s="198"/>
      <c r="E178" s="99"/>
      <c r="F178" s="99"/>
      <c r="G178" s="79"/>
    </row>
    <row r="179" spans="1:8" x14ac:dyDescent="0.25">
      <c r="A179" s="271"/>
      <c r="B179" s="141"/>
      <c r="C179" s="141"/>
      <c r="D179" s="264"/>
      <c r="E179" s="147" t="s">
        <v>451</v>
      </c>
      <c r="F179" s="147" t="s">
        <v>451</v>
      </c>
      <c r="G179" s="147" t="s">
        <v>451</v>
      </c>
      <c r="H179" s="147" t="s">
        <v>451</v>
      </c>
    </row>
    <row r="180" spans="1:8" x14ac:dyDescent="0.25">
      <c r="A180" s="86" t="s">
        <v>452</v>
      </c>
      <c r="B180" s="368"/>
      <c r="C180" s="368"/>
      <c r="D180" s="368"/>
      <c r="E180" s="228">
        <v>0</v>
      </c>
      <c r="F180" s="228">
        <v>0</v>
      </c>
      <c r="G180" s="228">
        <v>0</v>
      </c>
      <c r="H180" s="228">
        <v>0</v>
      </c>
    </row>
    <row r="181" spans="1:8" x14ac:dyDescent="0.25">
      <c r="A181" s="86">
        <v>1</v>
      </c>
      <c r="B181" s="367"/>
      <c r="C181" s="367"/>
      <c r="D181" s="367"/>
      <c r="E181" s="139"/>
      <c r="F181" s="139"/>
      <c r="G181" s="139"/>
      <c r="H181" s="139"/>
    </row>
    <row r="182" spans="1:8" x14ac:dyDescent="0.25">
      <c r="A182" s="86">
        <v>2</v>
      </c>
      <c r="B182" s="367"/>
      <c r="C182" s="367"/>
      <c r="D182" s="367"/>
      <c r="E182" s="139"/>
      <c r="F182" s="139"/>
      <c r="G182" s="127"/>
      <c r="H182" s="127"/>
    </row>
    <row r="183" spans="1:8" x14ac:dyDescent="0.25">
      <c r="A183" s="86">
        <v>3</v>
      </c>
      <c r="B183" s="367"/>
      <c r="C183" s="367"/>
      <c r="D183" s="367"/>
      <c r="E183" s="139"/>
      <c r="F183" s="139"/>
      <c r="G183" s="139"/>
      <c r="H183" s="139"/>
    </row>
    <row r="184" spans="1:8" x14ac:dyDescent="0.25">
      <c r="A184" s="86">
        <v>4</v>
      </c>
      <c r="B184" s="367"/>
      <c r="C184" s="367"/>
      <c r="D184" s="367"/>
      <c r="E184" s="139"/>
      <c r="F184" s="139"/>
      <c r="G184" s="139"/>
      <c r="H184" s="139"/>
    </row>
    <row r="185" spans="1:8" x14ac:dyDescent="0.25">
      <c r="A185" s="86">
        <v>5</v>
      </c>
      <c r="B185" s="367"/>
      <c r="C185" s="367"/>
      <c r="D185" s="367"/>
      <c r="E185" s="127"/>
      <c r="F185" s="127"/>
      <c r="G185" s="127"/>
      <c r="H185" s="127"/>
    </row>
    <row r="186" spans="1:8" x14ac:dyDescent="0.25">
      <c r="A186" s="86">
        <v>6</v>
      </c>
      <c r="B186" s="367"/>
      <c r="C186" s="367"/>
      <c r="D186" s="367"/>
      <c r="E186" s="127"/>
      <c r="F186" s="272"/>
      <c r="G186" s="272"/>
      <c r="H186" s="272"/>
    </row>
    <row r="187" spans="1:8" x14ac:dyDescent="0.25">
      <c r="A187" s="86">
        <v>7</v>
      </c>
      <c r="B187" s="367"/>
      <c r="C187" s="367"/>
      <c r="D187" s="367"/>
      <c r="E187" s="272"/>
      <c r="F187" s="127"/>
      <c r="G187" s="323"/>
      <c r="H187" s="323"/>
    </row>
    <row r="188" spans="1:8" x14ac:dyDescent="0.25">
      <c r="A188" s="86">
        <v>8</v>
      </c>
      <c r="B188" s="367"/>
      <c r="C188" s="367"/>
      <c r="D188" s="367"/>
      <c r="E188" s="127"/>
      <c r="F188" s="127"/>
      <c r="G188" s="127"/>
      <c r="H188" s="127"/>
    </row>
    <row r="189" spans="1:8" x14ac:dyDescent="0.25">
      <c r="A189" s="86">
        <v>9</v>
      </c>
      <c r="B189" s="367"/>
      <c r="C189" s="367"/>
      <c r="D189" s="367"/>
      <c r="E189" s="139"/>
      <c r="F189" s="139"/>
      <c r="G189" s="323"/>
      <c r="H189" s="323"/>
    </row>
    <row r="190" spans="1:8" x14ac:dyDescent="0.25">
      <c r="A190" s="149">
        <v>10</v>
      </c>
      <c r="B190" s="366"/>
      <c r="C190" s="366"/>
      <c r="D190" s="366"/>
      <c r="E190" s="147"/>
      <c r="F190" s="147"/>
      <c r="G190" s="147"/>
      <c r="H190" s="147"/>
    </row>
    <row r="191" spans="1:8" ht="13" x14ac:dyDescent="0.3">
      <c r="A191" s="110"/>
      <c r="D191" s="265" t="s">
        <v>25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ht="13" x14ac:dyDescent="0.3">
      <c r="A192" s="79"/>
      <c r="B192" s="198"/>
      <c r="E192" s="99"/>
      <c r="F192" s="99"/>
      <c r="G192" s="79"/>
    </row>
    <row r="193" spans="1:8" ht="13" x14ac:dyDescent="0.3">
      <c r="A193" s="119">
        <v>10.566000000000001</v>
      </c>
      <c r="B193" s="113" t="s">
        <v>332</v>
      </c>
      <c r="C193" s="135"/>
      <c r="D193" s="199"/>
      <c r="E193" s="116"/>
      <c r="F193" s="116"/>
      <c r="G193" s="117"/>
      <c r="H193" s="116"/>
    </row>
    <row r="195" spans="1:8" x14ac:dyDescent="0.25">
      <c r="A195" s="271"/>
      <c r="B195" s="141"/>
      <c r="C195" s="141"/>
      <c r="D195" s="264"/>
      <c r="E195" s="147" t="s">
        <v>451</v>
      </c>
      <c r="F195" s="147" t="s">
        <v>451</v>
      </c>
      <c r="G195" s="147" t="s">
        <v>451</v>
      </c>
      <c r="H195" s="147" t="s">
        <v>451</v>
      </c>
    </row>
    <row r="196" spans="1:8" x14ac:dyDescent="0.25">
      <c r="A196" s="86" t="s">
        <v>452</v>
      </c>
      <c r="B196" s="368"/>
      <c r="C196" s="368"/>
      <c r="D196" s="368"/>
      <c r="E196" s="228">
        <v>0</v>
      </c>
      <c r="F196" s="228">
        <v>0</v>
      </c>
      <c r="G196" s="228">
        <v>0</v>
      </c>
      <c r="H196" s="228">
        <v>0</v>
      </c>
    </row>
    <row r="197" spans="1:8" x14ac:dyDescent="0.25">
      <c r="A197" s="86">
        <v>1</v>
      </c>
      <c r="B197" s="367"/>
      <c r="C197" s="367"/>
      <c r="D197" s="367"/>
      <c r="E197" s="139"/>
      <c r="F197" s="139"/>
      <c r="G197" s="139"/>
      <c r="H197" s="139"/>
    </row>
    <row r="198" spans="1:8" x14ac:dyDescent="0.25">
      <c r="A198" s="86">
        <v>2</v>
      </c>
      <c r="B198" s="367"/>
      <c r="C198" s="367"/>
      <c r="D198" s="367"/>
      <c r="E198" s="139"/>
      <c r="F198" s="139"/>
      <c r="G198" s="127"/>
      <c r="H198" s="127"/>
    </row>
    <row r="199" spans="1:8" x14ac:dyDescent="0.25">
      <c r="A199" s="86">
        <v>3</v>
      </c>
      <c r="B199" s="367"/>
      <c r="C199" s="367"/>
      <c r="D199" s="367"/>
      <c r="E199" s="139"/>
      <c r="F199" s="139"/>
      <c r="G199" s="139"/>
      <c r="H199" s="139"/>
    </row>
    <row r="200" spans="1:8" x14ac:dyDescent="0.25">
      <c r="A200" s="86">
        <v>4</v>
      </c>
      <c r="B200" s="367"/>
      <c r="C200" s="367"/>
      <c r="D200" s="367"/>
      <c r="E200" s="139"/>
      <c r="F200" s="139"/>
      <c r="G200" s="139"/>
      <c r="H200" s="139"/>
    </row>
    <row r="201" spans="1:8" x14ac:dyDescent="0.25">
      <c r="A201" s="86">
        <v>5</v>
      </c>
      <c r="B201" s="367"/>
      <c r="C201" s="367"/>
      <c r="D201" s="367"/>
      <c r="E201" s="127"/>
      <c r="F201" s="127"/>
      <c r="G201" s="127"/>
      <c r="H201" s="127"/>
    </row>
    <row r="202" spans="1:8" x14ac:dyDescent="0.25">
      <c r="A202" s="86">
        <v>6</v>
      </c>
      <c r="B202" s="367"/>
      <c r="C202" s="367"/>
      <c r="D202" s="367"/>
      <c r="E202" s="127"/>
      <c r="F202" s="272"/>
      <c r="G202" s="272"/>
      <c r="H202" s="272"/>
    </row>
    <row r="203" spans="1:8" x14ac:dyDescent="0.25">
      <c r="A203" s="86">
        <v>7</v>
      </c>
      <c r="B203" s="367"/>
      <c r="C203" s="367"/>
      <c r="D203" s="367"/>
      <c r="E203" s="272"/>
      <c r="F203" s="127"/>
      <c r="G203" s="323"/>
      <c r="H203" s="323"/>
    </row>
    <row r="204" spans="1:8" x14ac:dyDescent="0.25">
      <c r="A204" s="86">
        <v>8</v>
      </c>
      <c r="B204" s="367"/>
      <c r="C204" s="367"/>
      <c r="D204" s="367"/>
      <c r="E204" s="127"/>
      <c r="F204" s="127"/>
      <c r="G204" s="127"/>
      <c r="H204" s="127"/>
    </row>
    <row r="205" spans="1:8" x14ac:dyDescent="0.25">
      <c r="A205" s="86">
        <v>9</v>
      </c>
      <c r="B205" s="367"/>
      <c r="C205" s="367"/>
      <c r="D205" s="367"/>
      <c r="E205" s="139"/>
      <c r="F205" s="139"/>
      <c r="G205" s="323"/>
      <c r="H205" s="323"/>
    </row>
    <row r="206" spans="1:8" x14ac:dyDescent="0.25">
      <c r="A206" s="149">
        <v>10</v>
      </c>
      <c r="B206" s="366"/>
      <c r="C206" s="366"/>
      <c r="D206" s="366"/>
      <c r="E206" s="147"/>
      <c r="F206" s="147"/>
      <c r="G206" s="147"/>
      <c r="H206" s="147"/>
    </row>
    <row r="207" spans="1:8" ht="13" x14ac:dyDescent="0.3">
      <c r="A207" s="110"/>
      <c r="D207" s="265" t="s">
        <v>25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ht="13" x14ac:dyDescent="0.3">
      <c r="A209" s="119">
        <v>10.571999999999999</v>
      </c>
      <c r="B209" s="113" t="s">
        <v>334</v>
      </c>
      <c r="C209" s="135"/>
      <c r="D209" s="199"/>
      <c r="E209" s="156"/>
      <c r="F209" s="156"/>
      <c r="G209" s="269"/>
      <c r="H209" s="156"/>
    </row>
    <row r="210" spans="1:8" ht="13" x14ac:dyDescent="0.3">
      <c r="A210" s="79"/>
      <c r="B210" s="79"/>
      <c r="C210" s="79"/>
      <c r="D210" s="103"/>
      <c r="E210" s="99"/>
      <c r="F210" s="99"/>
      <c r="G210" s="79"/>
    </row>
    <row r="211" spans="1:8" x14ac:dyDescent="0.25">
      <c r="A211" s="270"/>
      <c r="B211" s="141"/>
      <c r="C211" s="141"/>
      <c r="D211" s="141"/>
      <c r="E211" s="147" t="s">
        <v>451</v>
      </c>
      <c r="F211" s="147" t="s">
        <v>451</v>
      </c>
      <c r="G211" s="147" t="s">
        <v>451</v>
      </c>
      <c r="H211" s="147" t="s">
        <v>451</v>
      </c>
    </row>
    <row r="212" spans="1:8" ht="13" x14ac:dyDescent="0.3">
      <c r="A212" s="79" t="s">
        <v>261</v>
      </c>
      <c r="D212" s="73"/>
      <c r="E212" s="127"/>
      <c r="F212" s="127"/>
      <c r="G212" s="127"/>
      <c r="H212" s="127"/>
    </row>
    <row r="213" spans="1:8" x14ac:dyDescent="0.25">
      <c r="B213" s="86" t="s">
        <v>262</v>
      </c>
      <c r="C213" s="127" t="s">
        <v>263</v>
      </c>
      <c r="D213" s="127" t="s">
        <v>180</v>
      </c>
      <c r="E213" s="127"/>
      <c r="F213" s="127"/>
      <c r="G213" s="127"/>
      <c r="H213" s="127"/>
    </row>
    <row r="214" spans="1:8" x14ac:dyDescent="0.25">
      <c r="B214" s="86" t="s">
        <v>262</v>
      </c>
      <c r="C214" s="127" t="s">
        <v>263</v>
      </c>
      <c r="D214" s="127" t="s">
        <v>180</v>
      </c>
      <c r="E214" s="127"/>
      <c r="F214" s="127"/>
      <c r="G214" s="127"/>
      <c r="H214" s="127"/>
    </row>
    <row r="215" spans="1:8" x14ac:dyDescent="0.25">
      <c r="B215" s="86" t="s">
        <v>262</v>
      </c>
      <c r="C215" s="127" t="s">
        <v>263</v>
      </c>
      <c r="D215" s="127" t="s">
        <v>180</v>
      </c>
      <c r="E215" s="127"/>
      <c r="F215" s="127"/>
      <c r="G215" s="127"/>
      <c r="H215" s="127"/>
    </row>
    <row r="216" spans="1:8" x14ac:dyDescent="0.25">
      <c r="B216" s="86" t="s">
        <v>262</v>
      </c>
      <c r="C216" s="127" t="s">
        <v>263</v>
      </c>
      <c r="D216" s="127" t="s">
        <v>180</v>
      </c>
      <c r="E216" s="127"/>
      <c r="F216" s="127"/>
      <c r="G216" s="127"/>
      <c r="H216" s="127"/>
    </row>
    <row r="217" spans="1:8" x14ac:dyDescent="0.25">
      <c r="B217" s="86" t="s">
        <v>262</v>
      </c>
      <c r="C217" s="127" t="s">
        <v>263</v>
      </c>
      <c r="D217" s="127" t="s">
        <v>180</v>
      </c>
      <c r="E217" s="127"/>
      <c r="F217" s="127"/>
      <c r="G217" s="127"/>
      <c r="H217" s="127"/>
    </row>
    <row r="218" spans="1:8" x14ac:dyDescent="0.25">
      <c r="B218" s="86" t="s">
        <v>262</v>
      </c>
      <c r="C218" s="127" t="s">
        <v>263</v>
      </c>
      <c r="D218" s="127" t="s">
        <v>180</v>
      </c>
      <c r="E218" s="127"/>
      <c r="F218" s="127"/>
      <c r="G218" s="127"/>
      <c r="H218" s="127"/>
    </row>
    <row r="219" spans="1:8" x14ac:dyDescent="0.25">
      <c r="B219" s="86" t="s">
        <v>262</v>
      </c>
      <c r="C219" s="127" t="s">
        <v>263</v>
      </c>
      <c r="D219" s="127" t="s">
        <v>180</v>
      </c>
      <c r="E219" s="127"/>
      <c r="F219" s="127"/>
      <c r="G219" s="127"/>
      <c r="H219" s="127"/>
    </row>
    <row r="220" spans="1:8" x14ac:dyDescent="0.25">
      <c r="B220" s="86" t="s">
        <v>262</v>
      </c>
      <c r="C220" s="127" t="s">
        <v>263</v>
      </c>
      <c r="D220" s="127" t="s">
        <v>180</v>
      </c>
      <c r="E220" s="127"/>
      <c r="F220" s="127"/>
      <c r="G220" s="127"/>
      <c r="H220" s="127"/>
    </row>
    <row r="221" spans="1:8" x14ac:dyDescent="0.25">
      <c r="B221" s="86" t="s">
        <v>262</v>
      </c>
      <c r="C221" s="127" t="s">
        <v>263</v>
      </c>
      <c r="D221" s="127" t="s">
        <v>180</v>
      </c>
      <c r="E221" s="127"/>
      <c r="F221" s="127"/>
      <c r="G221" s="127"/>
      <c r="H221" s="127"/>
    </row>
    <row r="222" spans="1:8" x14ac:dyDescent="0.25">
      <c r="D222" s="73"/>
      <c r="E222" s="127"/>
      <c r="F222" s="127"/>
      <c r="G222" s="127"/>
      <c r="H222" s="127"/>
    </row>
    <row r="223" spans="1:8" ht="13" x14ac:dyDescent="0.3">
      <c r="A223" s="79" t="s">
        <v>265</v>
      </c>
      <c r="D223" s="73"/>
      <c r="E223" s="127"/>
      <c r="F223" s="127"/>
      <c r="G223" s="127"/>
      <c r="H223" s="127"/>
    </row>
    <row r="224" spans="1:8" x14ac:dyDescent="0.25">
      <c r="B224" s="86" t="s">
        <v>262</v>
      </c>
      <c r="C224" s="127" t="s">
        <v>263</v>
      </c>
      <c r="D224" s="127" t="s">
        <v>180</v>
      </c>
      <c r="E224" s="127"/>
      <c r="F224" s="127"/>
      <c r="G224" s="127"/>
      <c r="H224" s="127"/>
    </row>
    <row r="225" spans="1:8" x14ac:dyDescent="0.25">
      <c r="B225" s="86" t="s">
        <v>262</v>
      </c>
      <c r="C225" s="127" t="s">
        <v>263</v>
      </c>
      <c r="D225" s="127" t="s">
        <v>180</v>
      </c>
      <c r="E225" s="127"/>
      <c r="F225" s="127"/>
      <c r="G225" s="127"/>
      <c r="H225" s="127"/>
    </row>
    <row r="226" spans="1:8" x14ac:dyDescent="0.25">
      <c r="B226" s="86" t="s">
        <v>262</v>
      </c>
      <c r="C226" s="127" t="s">
        <v>263</v>
      </c>
      <c r="D226" s="127" t="s">
        <v>180</v>
      </c>
      <c r="E226" s="127"/>
      <c r="F226" s="127"/>
      <c r="G226" s="127"/>
      <c r="H226" s="127"/>
    </row>
    <row r="227" spans="1:8" x14ac:dyDescent="0.25">
      <c r="B227" s="86"/>
      <c r="C227" s="127"/>
      <c r="D227" s="73"/>
      <c r="E227" s="127"/>
      <c r="F227" s="127"/>
      <c r="G227" s="127"/>
      <c r="H227" s="127"/>
    </row>
    <row r="228" spans="1:8" ht="13" x14ac:dyDescent="0.3">
      <c r="A228" s="79" t="s">
        <v>266</v>
      </c>
      <c r="C228" s="127"/>
      <c r="D228" s="73"/>
      <c r="E228" s="127"/>
      <c r="F228" s="127"/>
      <c r="G228" s="127"/>
      <c r="H228" s="127"/>
    </row>
    <row r="229" spans="1:8" x14ac:dyDescent="0.25">
      <c r="B229" s="86" t="s">
        <v>262</v>
      </c>
      <c r="C229" s="127" t="s">
        <v>263</v>
      </c>
      <c r="D229" s="127" t="s">
        <v>180</v>
      </c>
      <c r="E229" s="127"/>
      <c r="F229" s="127"/>
      <c r="G229" s="127"/>
      <c r="H229" s="127"/>
    </row>
    <row r="230" spans="1:8" x14ac:dyDescent="0.25">
      <c r="B230" s="86" t="s">
        <v>262</v>
      </c>
      <c r="C230" s="127" t="s">
        <v>263</v>
      </c>
      <c r="D230" s="127" t="s">
        <v>180</v>
      </c>
      <c r="E230" s="127"/>
      <c r="F230" s="127"/>
      <c r="G230" s="127"/>
      <c r="H230" s="127"/>
    </row>
    <row r="231" spans="1:8" x14ac:dyDescent="0.25">
      <c r="B231" s="86" t="s">
        <v>262</v>
      </c>
      <c r="C231" s="127" t="s">
        <v>263</v>
      </c>
      <c r="D231" s="127" t="s">
        <v>180</v>
      </c>
      <c r="E231" s="127"/>
      <c r="F231" s="127"/>
      <c r="G231" s="127"/>
      <c r="H231" s="127"/>
    </row>
    <row r="232" spans="1:8" x14ac:dyDescent="0.25">
      <c r="A232" s="86">
        <v>1</v>
      </c>
      <c r="B232" s="367"/>
      <c r="C232" s="367"/>
      <c r="D232" s="367"/>
      <c r="E232" s="139"/>
      <c r="F232" s="139"/>
      <c r="G232" s="139"/>
      <c r="H232" s="139"/>
    </row>
    <row r="233" spans="1:8" x14ac:dyDescent="0.25">
      <c r="A233" s="86">
        <v>2</v>
      </c>
      <c r="B233" s="367"/>
      <c r="C233" s="367"/>
      <c r="D233" s="367"/>
      <c r="E233" s="139"/>
      <c r="F233" s="139"/>
      <c r="G233" s="127"/>
      <c r="H233" s="127"/>
    </row>
    <row r="234" spans="1:8" x14ac:dyDescent="0.25">
      <c r="A234" s="86">
        <v>3</v>
      </c>
      <c r="B234" s="367"/>
      <c r="C234" s="367"/>
      <c r="D234" s="367"/>
      <c r="E234" s="139"/>
      <c r="F234" s="139"/>
      <c r="G234" s="139"/>
      <c r="H234" s="139"/>
    </row>
    <row r="235" spans="1:8" x14ac:dyDescent="0.25">
      <c r="A235" s="86">
        <v>4</v>
      </c>
      <c r="B235" s="367"/>
      <c r="C235" s="367"/>
      <c r="D235" s="367"/>
      <c r="E235" s="139"/>
      <c r="F235" s="139"/>
      <c r="G235" s="139"/>
      <c r="H235" s="139"/>
    </row>
    <row r="236" spans="1:8" x14ac:dyDescent="0.25">
      <c r="A236" s="86">
        <v>5</v>
      </c>
      <c r="B236" s="367"/>
      <c r="C236" s="367"/>
      <c r="D236" s="367"/>
      <c r="E236" s="127"/>
      <c r="F236" s="127"/>
      <c r="G236" s="127"/>
      <c r="H236" s="127"/>
    </row>
    <row r="237" spans="1:8" x14ac:dyDescent="0.25">
      <c r="A237" s="86">
        <v>6</v>
      </c>
      <c r="B237" s="367"/>
      <c r="C237" s="367"/>
      <c r="D237" s="367"/>
      <c r="E237" s="272"/>
      <c r="F237" s="272"/>
      <c r="G237" s="272"/>
      <c r="H237" s="272"/>
    </row>
    <row r="238" spans="1:8" ht="13" x14ac:dyDescent="0.3">
      <c r="A238" s="86">
        <v>7</v>
      </c>
      <c r="B238" s="370"/>
      <c r="C238" s="370"/>
      <c r="D238" s="370"/>
      <c r="E238" s="324"/>
      <c r="F238" s="127"/>
      <c r="G238" s="323"/>
      <c r="H238" s="323"/>
    </row>
    <row r="239" spans="1:8" ht="13" x14ac:dyDescent="0.3">
      <c r="A239" s="86">
        <v>8</v>
      </c>
      <c r="B239" s="371"/>
      <c r="C239" s="371"/>
      <c r="D239" s="371"/>
      <c r="E239" s="103"/>
      <c r="F239" s="103"/>
      <c r="G239" s="103"/>
      <c r="H239" s="103"/>
    </row>
    <row r="240" spans="1:8" ht="13" x14ac:dyDescent="0.3">
      <c r="A240" s="86">
        <v>9</v>
      </c>
      <c r="B240" s="367"/>
      <c r="C240" s="367"/>
      <c r="D240" s="367"/>
      <c r="E240" s="324"/>
      <c r="F240" s="324"/>
      <c r="G240" s="326"/>
      <c r="H240" s="326"/>
    </row>
    <row r="241" spans="1:8" x14ac:dyDescent="0.25">
      <c r="A241" s="149">
        <v>10</v>
      </c>
      <c r="B241" s="366"/>
      <c r="C241" s="366"/>
      <c r="D241" s="366"/>
      <c r="E241" s="147"/>
      <c r="F241" s="147"/>
      <c r="G241" s="147"/>
      <c r="H241" s="147"/>
    </row>
    <row r="242" spans="1:8" ht="13" x14ac:dyDescent="0.3">
      <c r="A242" s="110"/>
      <c r="D242" s="265" t="s">
        <v>25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5">
      <c r="F243" s="140"/>
      <c r="G243" s="87"/>
      <c r="H243" s="84"/>
    </row>
    <row r="244" spans="1:8" ht="13" x14ac:dyDescent="0.3">
      <c r="A244" s="119">
        <v>10.712</v>
      </c>
      <c r="B244" s="113" t="s">
        <v>335</v>
      </c>
      <c r="C244" s="135"/>
      <c r="D244" s="199"/>
      <c r="E244" s="156"/>
      <c r="F244" s="156"/>
      <c r="G244" s="269"/>
      <c r="H244" s="156"/>
    </row>
    <row r="245" spans="1:8" ht="13" x14ac:dyDescent="0.3">
      <c r="A245" s="79"/>
      <c r="B245" s="79"/>
      <c r="C245" s="79"/>
      <c r="D245" s="103"/>
      <c r="E245" s="99"/>
      <c r="F245" s="99"/>
      <c r="G245" s="79"/>
    </row>
    <row r="246" spans="1:8" x14ac:dyDescent="0.25">
      <c r="A246" s="271"/>
      <c r="B246" s="141"/>
      <c r="C246" s="141"/>
      <c r="D246" s="264"/>
      <c r="E246" s="147" t="s">
        <v>451</v>
      </c>
      <c r="F246" s="147" t="s">
        <v>451</v>
      </c>
      <c r="G246" s="147" t="s">
        <v>451</v>
      </c>
      <c r="H246" s="147" t="s">
        <v>451</v>
      </c>
    </row>
    <row r="247" spans="1:8" ht="12.75" customHeight="1" x14ac:dyDescent="0.25">
      <c r="A247" s="86" t="s">
        <v>452</v>
      </c>
      <c r="B247" s="368"/>
      <c r="C247" s="368"/>
      <c r="D247" s="368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5">
      <c r="A248" s="86">
        <v>1</v>
      </c>
      <c r="B248" s="367"/>
      <c r="C248" s="367"/>
      <c r="D248" s="367"/>
      <c r="E248" s="139"/>
      <c r="F248" s="139"/>
      <c r="G248" s="139"/>
      <c r="H248" s="139"/>
    </row>
    <row r="249" spans="1:8" x14ac:dyDescent="0.25">
      <c r="A249" s="86">
        <v>2</v>
      </c>
      <c r="B249" s="367"/>
      <c r="C249" s="367"/>
      <c r="D249" s="367"/>
      <c r="E249" s="139"/>
      <c r="F249" s="139"/>
      <c r="G249" s="127"/>
      <c r="H249" s="127"/>
    </row>
    <row r="250" spans="1:8" x14ac:dyDescent="0.25">
      <c r="A250" s="86">
        <v>3</v>
      </c>
      <c r="B250" s="367"/>
      <c r="C250" s="367"/>
      <c r="D250" s="367"/>
      <c r="E250" s="139"/>
      <c r="F250" s="139"/>
      <c r="G250" s="139"/>
      <c r="H250" s="139"/>
    </row>
    <row r="251" spans="1:8" x14ac:dyDescent="0.25">
      <c r="A251" s="86">
        <v>4</v>
      </c>
      <c r="B251" s="367"/>
      <c r="C251" s="367"/>
      <c r="D251" s="367"/>
      <c r="E251" s="139"/>
      <c r="F251" s="139"/>
      <c r="G251" s="139"/>
      <c r="H251" s="139"/>
    </row>
    <row r="252" spans="1:8" x14ac:dyDescent="0.25">
      <c r="A252" s="86">
        <v>5</v>
      </c>
      <c r="B252" s="367"/>
      <c r="C252" s="367"/>
      <c r="D252" s="367"/>
      <c r="E252" s="127"/>
      <c r="F252" s="127"/>
      <c r="G252" s="127"/>
      <c r="H252" s="127"/>
    </row>
    <row r="253" spans="1:8" x14ac:dyDescent="0.25">
      <c r="A253" s="86">
        <v>6</v>
      </c>
      <c r="B253" s="367"/>
      <c r="C253" s="367"/>
      <c r="D253" s="367"/>
      <c r="E253" s="127"/>
      <c r="F253" s="272"/>
      <c r="G253" s="272"/>
      <c r="H253" s="272"/>
    </row>
    <row r="254" spans="1:8" x14ac:dyDescent="0.25">
      <c r="A254" s="86">
        <v>7</v>
      </c>
      <c r="B254" s="367"/>
      <c r="C254" s="367"/>
      <c r="D254" s="367"/>
      <c r="E254" s="272"/>
      <c r="F254" s="127"/>
      <c r="G254" s="323"/>
      <c r="H254" s="323"/>
    </row>
    <row r="255" spans="1:8" x14ac:dyDescent="0.25">
      <c r="A255" s="86">
        <v>8</v>
      </c>
      <c r="B255" s="367"/>
      <c r="C255" s="367"/>
      <c r="D255" s="367"/>
      <c r="E255" s="127"/>
      <c r="F255" s="127"/>
      <c r="G255" s="127"/>
      <c r="H255" s="127"/>
    </row>
    <row r="256" spans="1:8" x14ac:dyDescent="0.25">
      <c r="A256" s="86">
        <v>9</v>
      </c>
      <c r="B256" s="367"/>
      <c r="C256" s="367"/>
      <c r="D256" s="367"/>
      <c r="E256" s="139"/>
      <c r="F256" s="139"/>
      <c r="G256" s="323"/>
      <c r="H256" s="323"/>
    </row>
    <row r="257" spans="1:8" x14ac:dyDescent="0.25">
      <c r="A257" s="149">
        <v>10</v>
      </c>
      <c r="B257" s="366"/>
      <c r="C257" s="366"/>
      <c r="D257" s="366"/>
      <c r="E257" s="147"/>
      <c r="F257" s="147"/>
      <c r="G257" s="147"/>
      <c r="H257" s="147"/>
    </row>
    <row r="258" spans="1:8" ht="13" x14ac:dyDescent="0.3">
      <c r="A258" s="110"/>
      <c r="D258" s="265" t="s">
        <v>25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255:D255"/>
    <mergeCell ref="B256:D256"/>
    <mergeCell ref="B257:D257"/>
    <mergeCell ref="B250:D250"/>
    <mergeCell ref="B251:D251"/>
    <mergeCell ref="B252:D252"/>
    <mergeCell ref="B253:D253"/>
    <mergeCell ref="B254:D254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03:D203"/>
    <mergeCell ref="B204:D204"/>
    <mergeCell ref="B205:D205"/>
    <mergeCell ref="B206:D206"/>
    <mergeCell ref="B247:D247"/>
    <mergeCell ref="B198:D198"/>
    <mergeCell ref="B199:D199"/>
    <mergeCell ref="B200:D200"/>
    <mergeCell ref="B201:D201"/>
    <mergeCell ref="B202:D202"/>
    <mergeCell ref="B188:D188"/>
    <mergeCell ref="B189:D189"/>
    <mergeCell ref="B190:D190"/>
    <mergeCell ref="B196:D196"/>
    <mergeCell ref="B197:D197"/>
    <mergeCell ref="B183:D183"/>
    <mergeCell ref="B184:D184"/>
    <mergeCell ref="B185:D185"/>
    <mergeCell ref="B186:D186"/>
    <mergeCell ref="B187:D187"/>
    <mergeCell ref="B142:D142"/>
    <mergeCell ref="B143:D143"/>
    <mergeCell ref="B180:D180"/>
    <mergeCell ref="B181:D181"/>
    <mergeCell ref="B182:D182"/>
    <mergeCell ref="B137:D137"/>
    <mergeCell ref="B138:D138"/>
    <mergeCell ref="B139:D139"/>
    <mergeCell ref="B140:D140"/>
    <mergeCell ref="B141:D141"/>
    <mergeCell ref="B127:D127"/>
    <mergeCell ref="B133:D133"/>
    <mergeCell ref="B134:D134"/>
    <mergeCell ref="B135:D135"/>
    <mergeCell ref="B136:D136"/>
    <mergeCell ref="B122:D122"/>
    <mergeCell ref="B123:D123"/>
    <mergeCell ref="B124:D124"/>
    <mergeCell ref="B125:D125"/>
    <mergeCell ref="B126:D126"/>
    <mergeCell ref="B117:D117"/>
    <mergeCell ref="B118:D118"/>
    <mergeCell ref="B119:D119"/>
    <mergeCell ref="B120:D120"/>
    <mergeCell ref="B121:D121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7" t="s">
        <v>483</v>
      </c>
      <c r="B1" s="236" t="s">
        <v>113</v>
      </c>
      <c r="C1" s="134"/>
      <c r="D1" s="117"/>
      <c r="E1" s="117"/>
      <c r="F1" s="117"/>
      <c r="G1" s="117"/>
      <c r="H1" s="117"/>
    </row>
    <row r="2" spans="1:8" x14ac:dyDescent="0.25">
      <c r="D2" s="73"/>
    </row>
    <row r="3" spans="1:8" ht="13" x14ac:dyDescent="0.3">
      <c r="A3" s="119">
        <v>11.302</v>
      </c>
      <c r="B3" s="204" t="s">
        <v>484</v>
      </c>
      <c r="C3" s="113"/>
      <c r="D3" s="135"/>
      <c r="E3" s="156"/>
      <c r="F3" s="156"/>
      <c r="G3" s="269"/>
      <c r="H3" s="156"/>
    </row>
    <row r="4" spans="1:8" x14ac:dyDescent="0.25">
      <c r="B4" s="224"/>
      <c r="D4" s="73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B18" s="224"/>
      <c r="D18" s="73"/>
    </row>
    <row r="19" spans="1:8" ht="13" x14ac:dyDescent="0.3">
      <c r="A19" s="119">
        <v>11.52</v>
      </c>
      <c r="B19" s="113" t="s">
        <v>461</v>
      </c>
      <c r="C19" s="113"/>
      <c r="D19" s="135"/>
      <c r="E19" s="156"/>
      <c r="F19" s="156"/>
      <c r="G19" s="269"/>
      <c r="H19" s="156"/>
    </row>
    <row r="20" spans="1:8" x14ac:dyDescent="0.25">
      <c r="D20" s="73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D34" s="73"/>
    </row>
    <row r="35" spans="1:8" ht="13" x14ac:dyDescent="0.3">
      <c r="A35" s="119">
        <v>11.66</v>
      </c>
      <c r="B35" s="113" t="s">
        <v>436</v>
      </c>
      <c r="C35" s="113"/>
      <c r="D35" s="135"/>
      <c r="E35" s="156"/>
      <c r="F35" s="156"/>
      <c r="G35" s="269"/>
      <c r="H35" s="156"/>
    </row>
    <row r="36" spans="1:8" x14ac:dyDescent="0.25">
      <c r="D36" s="73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D50" s="73"/>
    </row>
    <row r="51" spans="1:8" ht="13" x14ac:dyDescent="0.3">
      <c r="A51" s="119">
        <v>11.678000000000001</v>
      </c>
      <c r="B51" s="113" t="s">
        <v>437</v>
      </c>
      <c r="C51" s="113"/>
      <c r="D51" s="135"/>
      <c r="E51" s="156"/>
      <c r="F51" s="156"/>
      <c r="G51" s="269"/>
      <c r="H51" s="156"/>
    </row>
    <row r="52" spans="1:8" x14ac:dyDescent="0.25">
      <c r="D52" s="73"/>
    </row>
    <row r="53" spans="1:8" x14ac:dyDescent="0.25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5">
      <c r="A54" s="86" t="s">
        <v>452</v>
      </c>
      <c r="B54" s="368"/>
      <c r="C54" s="368"/>
      <c r="D54" s="368"/>
      <c r="E54" s="228">
        <v>0</v>
      </c>
      <c r="F54" s="228">
        <v>0</v>
      </c>
      <c r="G54" s="228">
        <v>0</v>
      </c>
      <c r="H54" s="228">
        <v>0</v>
      </c>
    </row>
    <row r="55" spans="1:8" x14ac:dyDescent="0.25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5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5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5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5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5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5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5">
      <c r="A64" s="149">
        <v>10</v>
      </c>
      <c r="B64" s="366"/>
      <c r="C64" s="366"/>
      <c r="D64" s="366"/>
      <c r="E64" s="147"/>
      <c r="F64" s="147"/>
      <c r="G64" s="147"/>
      <c r="H64" s="147"/>
    </row>
    <row r="65" spans="1:8" ht="13" x14ac:dyDescent="0.3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5">
      <c r="B66" s="108"/>
      <c r="E66" s="127"/>
      <c r="F66" s="127"/>
      <c r="G66" s="127"/>
    </row>
    <row r="67" spans="1:8" ht="13" x14ac:dyDescent="0.3">
      <c r="B67" s="92"/>
      <c r="D67" s="73"/>
      <c r="E67" s="220"/>
      <c r="F67" s="220"/>
      <c r="G67" s="220"/>
    </row>
    <row r="68" spans="1:8" x14ac:dyDescent="0.25">
      <c r="B68" s="166"/>
      <c r="E68" s="127"/>
      <c r="F68" s="140"/>
      <c r="G68" s="89"/>
    </row>
    <row r="69" spans="1:8" x14ac:dyDescent="0.25">
      <c r="B69" s="166"/>
      <c r="E69" s="127"/>
      <c r="F69" s="140"/>
      <c r="G69" s="89"/>
    </row>
    <row r="70" spans="1:8" x14ac:dyDescent="0.25">
      <c r="B70" s="166"/>
      <c r="E70" s="127"/>
      <c r="F70" s="140"/>
      <c r="G70" s="89"/>
    </row>
    <row r="71" spans="1:8" x14ac:dyDescent="0.25">
      <c r="B71" s="166"/>
      <c r="E71" s="127"/>
      <c r="F71" s="140"/>
      <c r="G71" s="89"/>
    </row>
    <row r="72" spans="1:8" x14ac:dyDescent="0.25">
      <c r="B72" s="166"/>
      <c r="E72" s="127"/>
      <c r="F72" s="140"/>
      <c r="G72" s="89"/>
    </row>
    <row r="73" spans="1:8" x14ac:dyDescent="0.25">
      <c r="B73" s="166"/>
      <c r="E73" s="127"/>
      <c r="F73" s="140"/>
      <c r="G73" s="89"/>
    </row>
    <row r="74" spans="1:8" ht="13" x14ac:dyDescent="0.3">
      <c r="B74" s="92"/>
      <c r="D74" s="73"/>
      <c r="E74" s="127"/>
      <c r="F74" s="140"/>
      <c r="G74" s="89"/>
    </row>
    <row r="75" spans="1:8" x14ac:dyDescent="0.25">
      <c r="B75" s="166"/>
      <c r="E75" s="127"/>
      <c r="F75" s="140"/>
      <c r="G75" s="89"/>
    </row>
    <row r="76" spans="1:8" x14ac:dyDescent="0.25">
      <c r="B76" s="166"/>
      <c r="E76" s="127"/>
      <c r="F76" s="140"/>
      <c r="G76" s="89"/>
    </row>
    <row r="77" spans="1:8" x14ac:dyDescent="0.25">
      <c r="B77" s="166"/>
      <c r="E77" s="127"/>
      <c r="F77" s="140"/>
      <c r="G77" s="89"/>
    </row>
    <row r="78" spans="1:8" x14ac:dyDescent="0.25">
      <c r="B78" s="166"/>
      <c r="E78" s="127"/>
      <c r="F78" s="140"/>
      <c r="G78" s="89"/>
    </row>
    <row r="79" spans="1:8" x14ac:dyDescent="0.25">
      <c r="B79" s="166"/>
      <c r="E79" s="127"/>
      <c r="F79" s="140"/>
      <c r="G79" s="89"/>
    </row>
    <row r="80" spans="1:8" ht="13" x14ac:dyDescent="0.3">
      <c r="B80" s="166"/>
      <c r="E80" s="127"/>
      <c r="F80" s="140"/>
      <c r="G80" s="89"/>
      <c r="H80" s="100"/>
    </row>
    <row r="81" spans="2:8" ht="13" x14ac:dyDescent="0.3">
      <c r="B81" s="166"/>
      <c r="E81" s="127"/>
      <c r="F81" s="140"/>
      <c r="G81" s="89"/>
      <c r="H81" s="100"/>
    </row>
    <row r="82" spans="2:8" ht="13" x14ac:dyDescent="0.3">
      <c r="B82" s="166"/>
      <c r="E82" s="127"/>
      <c r="F82" s="140"/>
      <c r="G82" s="89"/>
      <c r="H82" s="100"/>
    </row>
    <row r="83" spans="2:8" ht="13" x14ac:dyDescent="0.3">
      <c r="B83" s="166"/>
      <c r="E83" s="127"/>
      <c r="F83" s="140"/>
      <c r="G83" s="129"/>
      <c r="H83" s="100"/>
    </row>
    <row r="84" spans="2:8" ht="13" x14ac:dyDescent="0.3">
      <c r="B84" s="166"/>
      <c r="E84" s="127"/>
      <c r="F84" s="140"/>
      <c r="G84" s="89"/>
      <c r="H84" s="100"/>
    </row>
    <row r="85" spans="2:8" ht="13" x14ac:dyDescent="0.3">
      <c r="H85" s="100"/>
    </row>
    <row r="86" spans="2:8" ht="13" x14ac:dyDescent="0.3">
      <c r="B86" s="92"/>
      <c r="D86" s="73"/>
      <c r="E86" s="127"/>
      <c r="F86" s="140"/>
      <c r="G86" s="89"/>
      <c r="H86" s="100"/>
    </row>
    <row r="87" spans="2:8" ht="13" x14ac:dyDescent="0.3">
      <c r="B87" s="166"/>
      <c r="E87" s="127"/>
      <c r="F87" s="140"/>
      <c r="G87" s="89"/>
      <c r="H87" s="100"/>
    </row>
    <row r="88" spans="2:8" ht="13" x14ac:dyDescent="0.3">
      <c r="B88" s="166"/>
      <c r="E88" s="127"/>
      <c r="F88" s="140"/>
      <c r="G88" s="89"/>
      <c r="H88" s="100"/>
    </row>
    <row r="89" spans="2:8" ht="13" x14ac:dyDescent="0.3">
      <c r="B89" s="166"/>
      <c r="E89" s="127"/>
      <c r="F89" s="140"/>
      <c r="G89" s="89"/>
      <c r="H89" s="100"/>
    </row>
    <row r="90" spans="2:8" ht="13" x14ac:dyDescent="0.3">
      <c r="B90" s="166"/>
      <c r="E90" s="127"/>
      <c r="F90" s="140"/>
      <c r="G90" s="89"/>
      <c r="H90" s="100"/>
    </row>
    <row r="91" spans="2:8" ht="13" x14ac:dyDescent="0.3">
      <c r="B91" s="127"/>
      <c r="D91" s="73"/>
      <c r="E91" s="127"/>
      <c r="F91" s="140"/>
      <c r="G91" s="89"/>
      <c r="H91" s="100"/>
    </row>
    <row r="92" spans="2:8" ht="13" x14ac:dyDescent="0.3">
      <c r="B92" s="127"/>
      <c r="E92" s="127"/>
      <c r="F92" s="140"/>
      <c r="G92" s="86"/>
      <c r="H92" s="100"/>
    </row>
    <row r="93" spans="2:8" ht="13" x14ac:dyDescent="0.3">
      <c r="B93" s="127"/>
      <c r="E93" s="127"/>
      <c r="F93" s="140"/>
      <c r="G93" s="86"/>
      <c r="H93" s="100"/>
    </row>
    <row r="94" spans="2:8" ht="13" x14ac:dyDescent="0.3">
      <c r="B94" s="127"/>
      <c r="E94" s="127"/>
      <c r="F94" s="140"/>
      <c r="G94" s="86"/>
      <c r="H94" s="100"/>
    </row>
    <row r="95" spans="2:8" ht="13" x14ac:dyDescent="0.3">
      <c r="B95" s="127"/>
      <c r="E95" s="140"/>
      <c r="F95" s="100"/>
      <c r="G95" s="195"/>
      <c r="H95" s="100"/>
    </row>
    <row r="96" spans="2:8" ht="14" x14ac:dyDescent="0.3">
      <c r="B96" s="193"/>
      <c r="E96" s="140"/>
      <c r="F96" s="100"/>
      <c r="G96" s="195"/>
    </row>
    <row r="97" spans="2:7" x14ac:dyDescent="0.25">
      <c r="B97" s="107"/>
      <c r="E97" s="99"/>
      <c r="F97" s="89"/>
    </row>
    <row r="98" spans="2:7" x14ac:dyDescent="0.25">
      <c r="D98" s="73"/>
      <c r="E98" s="127"/>
      <c r="F98" s="99"/>
      <c r="G98" s="89"/>
    </row>
    <row r="99" spans="2:7" x14ac:dyDescent="0.25">
      <c r="D99" s="73"/>
      <c r="E99" s="127"/>
      <c r="F99" s="99"/>
      <c r="G99" s="89"/>
    </row>
    <row r="100" spans="2:7" x14ac:dyDescent="0.25">
      <c r="B100" s="107"/>
      <c r="D100" s="73"/>
      <c r="E100" s="127"/>
      <c r="G100" s="89"/>
    </row>
    <row r="101" spans="2:7" x14ac:dyDescent="0.25">
      <c r="B101" s="107"/>
      <c r="D101" s="73"/>
      <c r="E101" s="127"/>
      <c r="F101" s="99"/>
      <c r="G101" s="89"/>
    </row>
    <row r="102" spans="2:7" x14ac:dyDescent="0.25">
      <c r="B102" s="107"/>
      <c r="D102" s="73"/>
      <c r="E102" s="127"/>
      <c r="F102" s="99"/>
      <c r="G102" s="89"/>
    </row>
    <row r="103" spans="2:7" x14ac:dyDescent="0.25">
      <c r="D103" s="73"/>
      <c r="E103" s="127"/>
      <c r="F103" s="99"/>
      <c r="G103" s="89"/>
    </row>
    <row r="104" spans="2:7" x14ac:dyDescent="0.25">
      <c r="D104" s="73"/>
      <c r="E104" s="127"/>
      <c r="F104" s="99"/>
      <c r="G104" s="89"/>
    </row>
    <row r="105" spans="2:7" x14ac:dyDescent="0.25">
      <c r="B105" s="107"/>
      <c r="D105" s="73"/>
      <c r="E105" s="127"/>
    </row>
    <row r="106" spans="2:7" x14ac:dyDescent="0.25">
      <c r="D106" s="73"/>
      <c r="E106" s="127"/>
      <c r="F106" s="99"/>
      <c r="G106" s="89"/>
    </row>
    <row r="107" spans="2:7" x14ac:dyDescent="0.25">
      <c r="D107" s="73"/>
      <c r="E107" s="127"/>
      <c r="F107" s="99"/>
      <c r="G107" s="89"/>
    </row>
    <row r="108" spans="2:7" x14ac:dyDescent="0.25">
      <c r="D108" s="73"/>
      <c r="E108" s="127"/>
      <c r="F108" s="99"/>
      <c r="G108" s="89"/>
    </row>
    <row r="109" spans="2:7" x14ac:dyDescent="0.25">
      <c r="B109" s="107"/>
      <c r="D109" s="73"/>
      <c r="E109" s="127"/>
    </row>
    <row r="110" spans="2:7" x14ac:dyDescent="0.25">
      <c r="D110" s="73"/>
      <c r="E110" s="127"/>
      <c r="F110" s="99"/>
      <c r="G110" s="89"/>
    </row>
    <row r="111" spans="2:7" x14ac:dyDescent="0.25">
      <c r="D111" s="73"/>
      <c r="E111" s="127"/>
      <c r="F111" s="99"/>
      <c r="G111" s="89"/>
    </row>
    <row r="112" spans="2:7" x14ac:dyDescent="0.25">
      <c r="D112" s="73"/>
      <c r="E112" s="127"/>
      <c r="F112" s="99"/>
      <c r="G112" s="89"/>
    </row>
    <row r="113" spans="1:8" x14ac:dyDescent="0.25">
      <c r="B113" s="107"/>
      <c r="D113" s="73"/>
      <c r="E113" s="127"/>
    </row>
    <row r="114" spans="1:8" x14ac:dyDescent="0.25">
      <c r="D114" s="73"/>
      <c r="E114" s="127"/>
      <c r="F114" s="99"/>
      <c r="G114" s="89"/>
    </row>
    <row r="115" spans="1:8" x14ac:dyDescent="0.25">
      <c r="D115" s="73"/>
      <c r="E115" s="127"/>
      <c r="F115" s="99"/>
      <c r="G115" s="89"/>
    </row>
    <row r="116" spans="1:8" x14ac:dyDescent="0.25">
      <c r="D116" s="73"/>
      <c r="E116" s="127"/>
      <c r="F116" s="99"/>
      <c r="G116" s="89"/>
    </row>
    <row r="117" spans="1:8" x14ac:dyDescent="0.25">
      <c r="D117" s="73"/>
      <c r="E117" s="127"/>
      <c r="F117" s="99"/>
      <c r="G117" s="86"/>
      <c r="H117" s="89"/>
    </row>
    <row r="118" spans="1:8" x14ac:dyDescent="0.25">
      <c r="D118" s="73"/>
      <c r="E118" s="127"/>
      <c r="G118" s="86"/>
      <c r="H118" s="89"/>
    </row>
    <row r="119" spans="1:8" x14ac:dyDescent="0.25">
      <c r="D119" s="73"/>
      <c r="E119" s="127"/>
      <c r="G119" s="86"/>
      <c r="H119" s="89"/>
    </row>
    <row r="120" spans="1:8" ht="13" x14ac:dyDescent="0.3">
      <c r="D120" s="73"/>
      <c r="E120" s="127"/>
      <c r="G120" s="195"/>
      <c r="H120" s="100"/>
    </row>
    <row r="121" spans="1:8" ht="13" x14ac:dyDescent="0.3">
      <c r="D121" s="73"/>
      <c r="E121" s="127"/>
      <c r="F121" s="99"/>
      <c r="G121" s="197"/>
      <c r="H121" s="89"/>
    </row>
    <row r="122" spans="1:8" ht="13" x14ac:dyDescent="0.3">
      <c r="A122" s="78"/>
      <c r="B122" s="79"/>
      <c r="E122" s="93"/>
      <c r="F122" s="93"/>
      <c r="G122" s="77"/>
      <c r="H122" s="93"/>
    </row>
    <row r="123" spans="1:8" x14ac:dyDescent="0.25">
      <c r="A123" s="127"/>
    </row>
    <row r="124" spans="1:8" x14ac:dyDescent="0.25">
      <c r="A124" s="127"/>
    </row>
    <row r="125" spans="1:8" x14ac:dyDescent="0.25">
      <c r="A125" s="127"/>
    </row>
    <row r="126" spans="1:8" ht="13" x14ac:dyDescent="0.3">
      <c r="A126" s="78"/>
      <c r="B126" s="79"/>
      <c r="E126" s="93"/>
      <c r="F126" s="93"/>
      <c r="G126" s="77"/>
      <c r="H126" s="93"/>
    </row>
    <row r="130" spans="1:8" ht="13" x14ac:dyDescent="0.3">
      <c r="A130" s="78"/>
      <c r="B130" s="79"/>
      <c r="E130" s="93"/>
      <c r="F130" s="93"/>
      <c r="G130" s="77"/>
      <c r="H130" s="93"/>
    </row>
    <row r="131" spans="1:8" ht="13" x14ac:dyDescent="0.3">
      <c r="A131" s="79"/>
      <c r="B131" s="105"/>
      <c r="E131" s="99"/>
      <c r="F131" s="99"/>
      <c r="G131" s="79"/>
    </row>
    <row r="132" spans="1:8" ht="13" x14ac:dyDescent="0.3">
      <c r="A132" s="79"/>
      <c r="B132" s="198"/>
      <c r="E132" s="99"/>
      <c r="F132" s="99"/>
      <c r="G132" s="79"/>
    </row>
    <row r="133" spans="1:8" ht="13" x14ac:dyDescent="0.3">
      <c r="A133" s="79"/>
      <c r="B133" s="198"/>
      <c r="E133" s="99"/>
      <c r="F133" s="99"/>
      <c r="G133" s="79"/>
    </row>
    <row r="134" spans="1:8" ht="13" x14ac:dyDescent="0.3">
      <c r="A134" s="103"/>
      <c r="B134" s="79"/>
      <c r="E134" s="93"/>
      <c r="F134" s="93"/>
      <c r="G134" s="77"/>
      <c r="H134" s="93"/>
    </row>
    <row r="135" spans="1:8" ht="13" x14ac:dyDescent="0.3">
      <c r="A135" s="79"/>
      <c r="E135" s="99"/>
      <c r="F135" s="99"/>
      <c r="G135" s="79"/>
    </row>
    <row r="136" spans="1:8" ht="13" x14ac:dyDescent="0.3">
      <c r="A136" s="79"/>
      <c r="B136" s="79"/>
      <c r="E136" s="99"/>
      <c r="F136" s="99"/>
      <c r="G136" s="79"/>
    </row>
    <row r="137" spans="1:8" ht="13" x14ac:dyDescent="0.3">
      <c r="A137" s="79"/>
      <c r="B137" s="105"/>
      <c r="E137" s="99"/>
      <c r="F137" s="99"/>
      <c r="G137" s="79"/>
    </row>
    <row r="138" spans="1:8" ht="13" x14ac:dyDescent="0.3">
      <c r="A138" s="103"/>
      <c r="B138" s="79"/>
      <c r="E138" s="93"/>
      <c r="F138" s="93"/>
      <c r="G138" s="77"/>
      <c r="H138" s="93"/>
    </row>
    <row r="139" spans="1:8" ht="13" x14ac:dyDescent="0.3">
      <c r="A139" s="79"/>
      <c r="B139" s="198"/>
      <c r="E139" s="99"/>
      <c r="F139" s="99"/>
      <c r="G139" s="79"/>
    </row>
    <row r="140" spans="1:8" ht="13" x14ac:dyDescent="0.3">
      <c r="A140" s="79"/>
      <c r="B140" s="198"/>
      <c r="E140" s="99"/>
      <c r="F140" s="99"/>
      <c r="G140" s="79"/>
    </row>
    <row r="141" spans="1:8" ht="13" x14ac:dyDescent="0.3">
      <c r="A141" s="79"/>
      <c r="B141" s="79"/>
      <c r="E141" s="99"/>
      <c r="F141" s="99"/>
      <c r="G141" s="79"/>
    </row>
    <row r="142" spans="1:8" ht="13" x14ac:dyDescent="0.3">
      <c r="A142" s="103"/>
      <c r="B142" s="79"/>
      <c r="E142" s="93"/>
      <c r="F142" s="93"/>
      <c r="G142" s="77"/>
      <c r="H142" s="93"/>
    </row>
    <row r="146" spans="1:8" ht="13" x14ac:dyDescent="0.3">
      <c r="A146" s="103"/>
      <c r="B146" s="79"/>
      <c r="E146" s="93"/>
      <c r="F146" s="93"/>
      <c r="G146" s="77"/>
      <c r="H146" s="93"/>
    </row>
    <row r="147" spans="1:8" ht="13" x14ac:dyDescent="0.3">
      <c r="A147" s="79"/>
      <c r="B147" s="79"/>
      <c r="C147" s="79"/>
      <c r="D147" s="103"/>
      <c r="E147" s="99"/>
      <c r="F147" s="99"/>
      <c r="G147" s="79"/>
    </row>
    <row r="148" spans="1:8" ht="13" x14ac:dyDescent="0.3">
      <c r="A148" s="79"/>
      <c r="B148" s="79"/>
      <c r="C148" s="79"/>
      <c r="D148" s="103"/>
      <c r="E148" s="99"/>
      <c r="F148" s="99"/>
      <c r="G148" s="79"/>
    </row>
    <row r="149" spans="1:8" ht="13" x14ac:dyDescent="0.3">
      <c r="A149" s="79"/>
      <c r="B149" s="79"/>
      <c r="C149" s="79"/>
      <c r="D149" s="103"/>
      <c r="E149" s="99"/>
      <c r="F149" s="99"/>
      <c r="G149" s="79"/>
    </row>
    <row r="150" spans="1:8" ht="13" x14ac:dyDescent="0.3">
      <c r="A150" s="103"/>
      <c r="B150" s="79"/>
      <c r="E150" s="93"/>
      <c r="F150" s="93"/>
      <c r="G150" s="77"/>
      <c r="H150" s="93"/>
    </row>
    <row r="151" spans="1:8" ht="13" x14ac:dyDescent="0.3">
      <c r="A151" s="79"/>
      <c r="B151" s="79"/>
      <c r="C151" s="79"/>
      <c r="D151" s="103"/>
      <c r="E151" s="99"/>
      <c r="F151" s="99"/>
      <c r="G151" s="79"/>
    </row>
    <row r="152" spans="1:8" ht="13" x14ac:dyDescent="0.3">
      <c r="A152" s="79"/>
      <c r="B152" s="79"/>
      <c r="C152" s="79"/>
      <c r="D152" s="103"/>
      <c r="E152" s="99"/>
      <c r="F152" s="99"/>
      <c r="G152" s="79"/>
    </row>
    <row r="153" spans="1:8" ht="13" x14ac:dyDescent="0.3">
      <c r="A153" s="79"/>
      <c r="B153" s="79"/>
      <c r="C153" s="79"/>
      <c r="D153" s="103"/>
      <c r="E153" s="99"/>
      <c r="F153" s="99"/>
      <c r="G153" s="79"/>
    </row>
    <row r="154" spans="1:8" ht="13" x14ac:dyDescent="0.3">
      <c r="A154" s="78"/>
      <c r="B154" s="79"/>
      <c r="E154" s="93"/>
      <c r="F154" s="93"/>
      <c r="G154" s="77"/>
      <c r="H154" s="93"/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7" t="s">
        <v>485</v>
      </c>
      <c r="B1" s="236" t="s">
        <v>114</v>
      </c>
      <c r="C1" s="134"/>
      <c r="D1" s="117"/>
      <c r="E1" s="117"/>
      <c r="F1" s="117"/>
      <c r="G1" s="117"/>
      <c r="H1" s="117"/>
    </row>
    <row r="3" spans="1:8" ht="13" x14ac:dyDescent="0.3">
      <c r="A3" s="143">
        <v>12.17</v>
      </c>
      <c r="B3" s="113" t="s">
        <v>116</v>
      </c>
      <c r="C3" s="113"/>
      <c r="D3" s="113"/>
      <c r="E3" s="156"/>
      <c r="F3" s="156"/>
      <c r="G3" s="269"/>
      <c r="H3" s="156"/>
    </row>
    <row r="4" spans="1:8" x14ac:dyDescent="0.25">
      <c r="C4" s="127"/>
      <c r="D4" s="99"/>
      <c r="E4" s="127"/>
      <c r="F4" s="140"/>
      <c r="G4" s="127"/>
      <c r="H4" s="140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C18" s="127"/>
      <c r="D18" s="99"/>
      <c r="E18" s="127"/>
      <c r="F18" s="140"/>
      <c r="G18" s="127"/>
      <c r="H18" s="140"/>
    </row>
    <row r="19" spans="1:8" ht="13" x14ac:dyDescent="0.3">
      <c r="A19" s="143">
        <v>12.2</v>
      </c>
      <c r="B19" s="204" t="s">
        <v>118</v>
      </c>
      <c r="C19" s="113"/>
      <c r="D19" s="113"/>
      <c r="E19" s="156"/>
      <c r="F19" s="156"/>
      <c r="G19" s="269"/>
      <c r="H19" s="156"/>
    </row>
    <row r="20" spans="1:8" x14ac:dyDescent="0.25">
      <c r="C20" s="127"/>
      <c r="D20" s="99"/>
      <c r="E20" s="127"/>
      <c r="F20" s="140"/>
      <c r="G20" s="127"/>
      <c r="H20" s="140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134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5">
      <c r="C34" s="127"/>
      <c r="D34" s="99"/>
      <c r="E34" s="127"/>
      <c r="F34" s="140"/>
      <c r="G34" s="127"/>
      <c r="H34" s="140"/>
    </row>
    <row r="35" spans="1:134" ht="13" x14ac:dyDescent="0.3">
      <c r="A35" s="143">
        <v>12.25</v>
      </c>
      <c r="B35" s="113" t="s">
        <v>120</v>
      </c>
      <c r="C35" s="135"/>
      <c r="D35" s="205"/>
      <c r="E35" s="156"/>
      <c r="F35" s="156"/>
      <c r="G35" s="269"/>
      <c r="H35" s="156"/>
    </row>
    <row r="36" spans="1:134" x14ac:dyDescent="0.25">
      <c r="D36" s="99"/>
      <c r="F36" s="99"/>
      <c r="H36" s="99"/>
    </row>
    <row r="37" spans="1:134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134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134" s="141" customFormat="1" x14ac:dyDescent="0.25">
      <c r="A39" s="86">
        <v>1</v>
      </c>
      <c r="B39" s="367"/>
      <c r="C39" s="367"/>
      <c r="D39" s="367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134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134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134" x14ac:dyDescent="0.25">
      <c r="A43" s="86">
        <v>5</v>
      </c>
      <c r="B43" s="367"/>
      <c r="C43" s="367"/>
      <c r="D43" s="367"/>
      <c r="E43" s="127"/>
      <c r="F43" s="127"/>
      <c r="G43" s="127"/>
      <c r="H43" s="127"/>
      <c r="K43" s="244"/>
    </row>
    <row r="44" spans="1:134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134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134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134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134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46:D46"/>
    <mergeCell ref="B47:D47"/>
    <mergeCell ref="B48:D4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7" t="s">
        <v>486</v>
      </c>
      <c r="B1" s="236" t="s">
        <v>121</v>
      </c>
      <c r="C1" s="134"/>
      <c r="D1" s="117"/>
      <c r="E1" s="117"/>
      <c r="F1" s="117"/>
      <c r="G1" s="117"/>
      <c r="H1" s="117"/>
    </row>
    <row r="3" spans="1:8" ht="13" x14ac:dyDescent="0.3">
      <c r="A3" s="143">
        <v>13.112</v>
      </c>
      <c r="B3" s="204" t="s">
        <v>360</v>
      </c>
      <c r="C3" s="113"/>
      <c r="D3" s="113"/>
      <c r="E3" s="116"/>
      <c r="F3" s="116"/>
      <c r="G3" s="117"/>
      <c r="H3" s="116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43">
        <v>13.173999999999999</v>
      </c>
      <c r="B19" s="204" t="s">
        <v>361</v>
      </c>
      <c r="C19" s="113"/>
      <c r="D19" s="113"/>
      <c r="E19" s="116"/>
      <c r="F19" s="116"/>
      <c r="G19" s="117"/>
      <c r="H19" s="116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13.26</v>
      </c>
      <c r="B35" s="113" t="s">
        <v>362</v>
      </c>
      <c r="C35" s="113"/>
      <c r="D35" s="113"/>
      <c r="E35" s="116"/>
      <c r="F35" s="116"/>
      <c r="G35" s="117"/>
      <c r="H35" s="116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3" x14ac:dyDescent="0.3">
      <c r="A50" s="110"/>
      <c r="D50" s="265"/>
      <c r="E50" s="145"/>
      <c r="F50" s="145"/>
      <c r="G50" s="145"/>
      <c r="H50" s="145"/>
    </row>
    <row r="51" spans="1:8" ht="13" x14ac:dyDescent="0.3">
      <c r="A51" s="143">
        <v>13.342000000000001</v>
      </c>
      <c r="B51" s="113" t="s">
        <v>364</v>
      </c>
      <c r="C51" s="113"/>
      <c r="D51" s="113"/>
      <c r="E51" s="116"/>
      <c r="F51" s="116"/>
      <c r="G51" s="117"/>
      <c r="H51" s="116"/>
    </row>
    <row r="53" spans="1:8" x14ac:dyDescent="0.25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5">
      <c r="A54" s="86" t="s">
        <v>452</v>
      </c>
      <c r="B54" s="368"/>
      <c r="C54" s="368"/>
      <c r="D54" s="368"/>
      <c r="E54" s="228">
        <v>0</v>
      </c>
      <c r="F54" s="228">
        <v>0</v>
      </c>
      <c r="G54" s="228">
        <v>0</v>
      </c>
      <c r="H54" s="228">
        <v>0</v>
      </c>
    </row>
    <row r="55" spans="1:8" x14ac:dyDescent="0.25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5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5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5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5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5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5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5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5">
      <c r="A64" s="149">
        <v>10</v>
      </c>
      <c r="B64" s="366"/>
      <c r="C64" s="366"/>
      <c r="D64" s="366"/>
      <c r="E64" s="147"/>
      <c r="F64" s="147"/>
      <c r="G64" s="147"/>
      <c r="H64" s="147"/>
    </row>
    <row r="65" spans="1:8" ht="13" x14ac:dyDescent="0.3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42" t="s">
        <v>487</v>
      </c>
      <c r="B1" s="243" t="s">
        <v>122</v>
      </c>
      <c r="C1" s="143"/>
      <c r="D1" s="144"/>
      <c r="E1" s="157"/>
      <c r="F1" s="143"/>
      <c r="G1" s="143"/>
      <c r="H1" s="143"/>
    </row>
    <row r="3" spans="1:8" ht="13" x14ac:dyDescent="0.3">
      <c r="A3" s="143">
        <v>14.05</v>
      </c>
      <c r="B3" s="204" t="s">
        <v>365</v>
      </c>
      <c r="C3" s="113"/>
      <c r="D3" s="113"/>
      <c r="E3" s="116"/>
      <c r="F3" s="116"/>
      <c r="G3" s="117"/>
      <c r="H3" s="116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796875" defaultRowHeight="14" x14ac:dyDescent="0.3"/>
  <cols>
    <col min="1" max="8" width="15.7265625" style="241" customWidth="1"/>
    <col min="9" max="16384" width="9.1796875" style="241"/>
  </cols>
  <sheetData>
    <row r="1" spans="1:8" ht="18" x14ac:dyDescent="0.4">
      <c r="A1" s="237" t="s">
        <v>488</v>
      </c>
      <c r="B1" s="236" t="s">
        <v>489</v>
      </c>
      <c r="C1" s="134"/>
      <c r="D1" s="117"/>
      <c r="E1" s="117"/>
      <c r="F1" s="117"/>
      <c r="G1" s="117"/>
      <c r="H1" s="117"/>
    </row>
    <row r="2" spans="1:8" x14ac:dyDescent="0.3">
      <c r="A2" s="73"/>
      <c r="B2" s="73"/>
      <c r="C2" s="73"/>
      <c r="D2" s="73"/>
      <c r="E2" s="73"/>
      <c r="F2" s="73"/>
      <c r="G2" s="73"/>
      <c r="H2" s="73"/>
    </row>
    <row r="3" spans="1:8" x14ac:dyDescent="0.3">
      <c r="A3" s="119">
        <v>21.05</v>
      </c>
      <c r="B3" s="204" t="s">
        <v>441</v>
      </c>
      <c r="C3" s="113"/>
      <c r="D3" s="113"/>
      <c r="E3" s="156"/>
      <c r="F3" s="156"/>
      <c r="G3" s="269"/>
      <c r="H3" s="156"/>
    </row>
    <row r="4" spans="1:8" x14ac:dyDescent="0.3">
      <c r="F4" s="73"/>
      <c r="G4" s="73"/>
      <c r="H4" s="73"/>
    </row>
    <row r="5" spans="1:8" x14ac:dyDescent="0.3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3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3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3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3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3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3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3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3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3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3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3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x14ac:dyDescent="0.3">
      <c r="A17" s="110"/>
      <c r="B17" s="73"/>
      <c r="C17" s="73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7" t="s">
        <v>490</v>
      </c>
      <c r="B1" s="236" t="s">
        <v>366</v>
      </c>
      <c r="C1" s="134"/>
      <c r="D1" s="117"/>
      <c r="E1" s="117"/>
      <c r="F1" s="117"/>
      <c r="G1" s="117"/>
      <c r="H1" s="117"/>
    </row>
    <row r="3" spans="1:8" ht="13" x14ac:dyDescent="0.3">
      <c r="A3" s="119">
        <v>22.05</v>
      </c>
      <c r="B3" s="204" t="s">
        <v>126</v>
      </c>
      <c r="C3" s="113"/>
      <c r="D3" s="113"/>
      <c r="E3" s="116"/>
      <c r="F3" s="116"/>
      <c r="G3" s="117"/>
      <c r="H3" s="116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22.321999999999999</v>
      </c>
      <c r="B19" s="204" t="s">
        <v>127</v>
      </c>
      <c r="C19" s="113"/>
      <c r="D19" s="113"/>
      <c r="E19" s="116"/>
      <c r="F19" s="116"/>
      <c r="G19" s="117"/>
      <c r="H19" s="116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22.4</v>
      </c>
      <c r="B35" s="204" t="s">
        <v>463</v>
      </c>
      <c r="C35" s="113"/>
      <c r="D35" s="113"/>
      <c r="E35" s="156"/>
      <c r="F35" s="156"/>
      <c r="G35" s="269"/>
      <c r="H35" s="156"/>
    </row>
    <row r="36" spans="1:8" x14ac:dyDescent="0.25">
      <c r="D36" s="127"/>
      <c r="E36" s="99"/>
    </row>
    <row r="37" spans="1:8" x14ac:dyDescent="0.25">
      <c r="D37" s="127" t="s">
        <v>368</v>
      </c>
      <c r="E37" s="206" t="s">
        <v>345</v>
      </c>
      <c r="F37" s="127" t="s">
        <v>183</v>
      </c>
    </row>
    <row r="38" spans="1:8" ht="13" x14ac:dyDescent="0.3">
      <c r="B38" s="165" t="s">
        <v>342</v>
      </c>
      <c r="D38" s="127"/>
      <c r="E38" s="140"/>
    </row>
    <row r="39" spans="1:8" x14ac:dyDescent="0.25">
      <c r="B39" s="166" t="s">
        <v>369</v>
      </c>
      <c r="D39" s="127">
        <v>0</v>
      </c>
      <c r="E39" s="99">
        <v>100</v>
      </c>
      <c r="F39" s="89">
        <f t="shared" ref="F39:F44" si="2">D39*E39</f>
        <v>0</v>
      </c>
    </row>
    <row r="40" spans="1:8" x14ac:dyDescent="0.25">
      <c r="B40" s="166" t="s">
        <v>370</v>
      </c>
      <c r="D40" s="127">
        <v>0</v>
      </c>
      <c r="E40" s="99">
        <v>250</v>
      </c>
      <c r="F40" s="89">
        <f t="shared" si="2"/>
        <v>0</v>
      </c>
    </row>
    <row r="41" spans="1:8" x14ac:dyDescent="0.25">
      <c r="B41" s="166" t="s">
        <v>371</v>
      </c>
      <c r="D41" s="127">
        <v>0</v>
      </c>
      <c r="E41" s="99">
        <v>400</v>
      </c>
      <c r="F41" s="89">
        <f t="shared" si="2"/>
        <v>0</v>
      </c>
    </row>
    <row r="42" spans="1:8" x14ac:dyDescent="0.25">
      <c r="B42" s="166" t="s">
        <v>372</v>
      </c>
      <c r="D42" s="127">
        <v>0</v>
      </c>
      <c r="E42" s="99">
        <v>115</v>
      </c>
      <c r="F42" s="89">
        <f t="shared" si="2"/>
        <v>0</v>
      </c>
    </row>
    <row r="43" spans="1:8" x14ac:dyDescent="0.25">
      <c r="B43" s="166" t="s">
        <v>373</v>
      </c>
      <c r="D43" s="127">
        <v>0</v>
      </c>
      <c r="E43" s="99">
        <v>450</v>
      </c>
      <c r="F43" s="89">
        <f t="shared" si="2"/>
        <v>0</v>
      </c>
    </row>
    <row r="44" spans="1:8" x14ac:dyDescent="0.25">
      <c r="B44" s="166" t="s">
        <v>616</v>
      </c>
      <c r="D44" s="127">
        <v>0</v>
      </c>
      <c r="E44" s="99">
        <v>650</v>
      </c>
      <c r="F44" s="89">
        <f t="shared" si="2"/>
        <v>0</v>
      </c>
    </row>
    <row r="45" spans="1:8" ht="13" x14ac:dyDescent="0.3">
      <c r="B45" s="165"/>
      <c r="D45" s="127"/>
      <c r="E45" s="140"/>
    </row>
    <row r="46" spans="1:8" ht="13" x14ac:dyDescent="0.3">
      <c r="B46" s="165" t="s">
        <v>343</v>
      </c>
      <c r="D46" s="127"/>
      <c r="E46" s="140"/>
    </row>
    <row r="47" spans="1:8" x14ac:dyDescent="0.25">
      <c r="B47" s="166" t="s">
        <v>374</v>
      </c>
      <c r="D47" s="127">
        <v>0</v>
      </c>
      <c r="E47" s="99">
        <v>450</v>
      </c>
      <c r="F47" s="89">
        <f>D47*E47</f>
        <v>0</v>
      </c>
    </row>
    <row r="48" spans="1:8" x14ac:dyDescent="0.25">
      <c r="B48" s="166" t="s">
        <v>370</v>
      </c>
      <c r="D48" s="127">
        <v>0</v>
      </c>
      <c r="E48" s="99">
        <v>475</v>
      </c>
      <c r="F48" s="89">
        <f>D48*E48</f>
        <v>0</v>
      </c>
    </row>
    <row r="49" spans="2:6" x14ac:dyDescent="0.25">
      <c r="B49" s="166" t="s">
        <v>619</v>
      </c>
      <c r="D49" s="127">
        <v>0</v>
      </c>
      <c r="E49" s="99">
        <v>400</v>
      </c>
      <c r="F49" s="89">
        <f t="shared" ref="F49" si="3">D49*E49</f>
        <v>0</v>
      </c>
    </row>
    <row r="50" spans="2:6" x14ac:dyDescent="0.25">
      <c r="B50" s="166" t="s">
        <v>375</v>
      </c>
      <c r="D50" s="127">
        <v>0</v>
      </c>
      <c r="E50" s="99">
        <v>125</v>
      </c>
      <c r="F50" s="89">
        <f>D50*E50</f>
        <v>0</v>
      </c>
    </row>
    <row r="51" spans="2:6" x14ac:dyDescent="0.25">
      <c r="B51" s="166" t="s">
        <v>376</v>
      </c>
      <c r="D51" s="127">
        <v>0</v>
      </c>
      <c r="E51" s="99">
        <v>175</v>
      </c>
      <c r="F51" s="89">
        <f>D51*E51</f>
        <v>0</v>
      </c>
    </row>
    <row r="52" spans="2:6" x14ac:dyDescent="0.25">
      <c r="B52" s="166" t="s">
        <v>377</v>
      </c>
      <c r="D52" s="127">
        <v>0</v>
      </c>
      <c r="E52" s="99">
        <v>70</v>
      </c>
      <c r="F52" s="89">
        <f>D52*E52</f>
        <v>0</v>
      </c>
    </row>
    <row r="53" spans="2:6" ht="13" x14ac:dyDescent="0.3">
      <c r="F53" s="100"/>
    </row>
    <row r="54" spans="2:6" ht="13" x14ac:dyDescent="0.3">
      <c r="B54" s="165" t="s">
        <v>378</v>
      </c>
      <c r="D54" s="127"/>
      <c r="E54" s="99"/>
    </row>
    <row r="55" spans="2:6" x14ac:dyDescent="0.25">
      <c r="B55" s="166" t="s">
        <v>374</v>
      </c>
      <c r="D55" s="127">
        <v>0</v>
      </c>
      <c r="E55" s="99">
        <v>800</v>
      </c>
      <c r="F55" s="89">
        <f t="shared" ref="F55:F61" si="4">D55*E55</f>
        <v>0</v>
      </c>
    </row>
    <row r="56" spans="2:6" x14ac:dyDescent="0.25">
      <c r="B56" s="166" t="s">
        <v>370</v>
      </c>
      <c r="D56" s="127">
        <v>0</v>
      </c>
      <c r="E56" s="99">
        <v>500</v>
      </c>
      <c r="F56" s="89">
        <f t="shared" si="4"/>
        <v>0</v>
      </c>
    </row>
    <row r="57" spans="2:6" x14ac:dyDescent="0.25">
      <c r="B57" s="166" t="s">
        <v>619</v>
      </c>
      <c r="D57" s="127">
        <v>0</v>
      </c>
      <c r="E57" s="99">
        <v>400</v>
      </c>
      <c r="F57" s="89">
        <f t="shared" ref="F57" si="5">D57*E57</f>
        <v>0</v>
      </c>
    </row>
    <row r="58" spans="2:6" x14ac:dyDescent="0.25">
      <c r="B58" s="166" t="s">
        <v>379</v>
      </c>
      <c r="D58" s="127">
        <v>0</v>
      </c>
      <c r="E58" s="99">
        <v>150</v>
      </c>
      <c r="F58" s="89">
        <f t="shared" si="4"/>
        <v>0</v>
      </c>
    </row>
    <row r="59" spans="2:6" x14ac:dyDescent="0.25">
      <c r="B59" s="166" t="s">
        <v>375</v>
      </c>
      <c r="D59" s="127">
        <v>0</v>
      </c>
      <c r="E59" s="99">
        <v>125</v>
      </c>
      <c r="F59" s="89">
        <f t="shared" si="4"/>
        <v>0</v>
      </c>
    </row>
    <row r="60" spans="2:6" x14ac:dyDescent="0.25">
      <c r="B60" s="166" t="s">
        <v>376</v>
      </c>
      <c r="D60" s="127">
        <v>0</v>
      </c>
      <c r="E60" s="99">
        <v>300</v>
      </c>
      <c r="F60" s="89">
        <f t="shared" si="4"/>
        <v>0</v>
      </c>
    </row>
    <row r="61" spans="2:6" x14ac:dyDescent="0.25">
      <c r="B61" s="166" t="s">
        <v>377</v>
      </c>
      <c r="D61" s="127">
        <v>0</v>
      </c>
      <c r="E61" s="99">
        <v>70</v>
      </c>
      <c r="F61" s="89">
        <f t="shared" si="4"/>
        <v>0</v>
      </c>
    </row>
    <row r="62" spans="2:6" x14ac:dyDescent="0.25">
      <c r="B62" s="166" t="s">
        <v>618</v>
      </c>
      <c r="D62" s="127">
        <v>0</v>
      </c>
      <c r="E62" s="99">
        <v>700</v>
      </c>
      <c r="F62" s="89">
        <f t="shared" ref="F62" si="6">D62*E62</f>
        <v>0</v>
      </c>
    </row>
    <row r="63" spans="2:6" x14ac:dyDescent="0.25">
      <c r="D63" s="127"/>
      <c r="E63" s="99"/>
      <c r="F63" s="89"/>
    </row>
    <row r="64" spans="2:6" ht="13" x14ac:dyDescent="0.3">
      <c r="B64" s="165" t="s">
        <v>353</v>
      </c>
      <c r="D64" s="127"/>
      <c r="E64" s="99"/>
    </row>
    <row r="65" spans="2:6" x14ac:dyDescent="0.25">
      <c r="B65" s="166" t="s">
        <v>374</v>
      </c>
      <c r="D65" s="127">
        <v>0</v>
      </c>
      <c r="E65" s="99">
        <v>175</v>
      </c>
      <c r="F65" s="89">
        <f>D65*E65</f>
        <v>0</v>
      </c>
    </row>
    <row r="66" spans="2:6" x14ac:dyDescent="0.25">
      <c r="B66" s="166" t="s">
        <v>370</v>
      </c>
      <c r="D66" s="127">
        <v>0</v>
      </c>
      <c r="E66" s="99">
        <v>400</v>
      </c>
      <c r="F66" s="89">
        <f>D66*E66</f>
        <v>0</v>
      </c>
    </row>
    <row r="67" spans="2:6" x14ac:dyDescent="0.25">
      <c r="B67" s="166" t="s">
        <v>371</v>
      </c>
      <c r="D67" s="127">
        <v>0</v>
      </c>
      <c r="E67" s="99">
        <v>400</v>
      </c>
      <c r="F67" s="89">
        <f>D67*E67</f>
        <v>0</v>
      </c>
    </row>
    <row r="68" spans="2:6" x14ac:dyDescent="0.25">
      <c r="B68" s="166" t="s">
        <v>372</v>
      </c>
      <c r="D68" s="127">
        <v>0</v>
      </c>
      <c r="E68" s="99">
        <v>115</v>
      </c>
      <c r="F68" s="89">
        <f>D68*E68</f>
        <v>0</v>
      </c>
    </row>
    <row r="69" spans="2:6" x14ac:dyDescent="0.25">
      <c r="B69" s="166"/>
      <c r="D69" s="127"/>
      <c r="E69" s="99"/>
      <c r="F69" s="89"/>
    </row>
    <row r="70" spans="2:6" ht="13" x14ac:dyDescent="0.3">
      <c r="B70" s="165" t="s">
        <v>341</v>
      </c>
      <c r="D70" s="127"/>
      <c r="E70" s="99"/>
    </row>
    <row r="71" spans="2:6" x14ac:dyDescent="0.25">
      <c r="B71" s="166" t="s">
        <v>374</v>
      </c>
      <c r="D71" s="127">
        <v>0</v>
      </c>
      <c r="E71" s="99">
        <v>225</v>
      </c>
      <c r="F71" s="89">
        <f>D71*E71</f>
        <v>0</v>
      </c>
    </row>
    <row r="72" spans="2:6" x14ac:dyDescent="0.25">
      <c r="B72" s="166" t="s">
        <v>370</v>
      </c>
      <c r="D72" s="127">
        <v>0</v>
      </c>
      <c r="E72" s="99">
        <v>200</v>
      </c>
      <c r="F72" s="89">
        <f>D72*E72</f>
        <v>0</v>
      </c>
    </row>
    <row r="73" spans="2:6" x14ac:dyDescent="0.25">
      <c r="B73" s="166" t="s">
        <v>377</v>
      </c>
      <c r="D73" s="127">
        <v>0</v>
      </c>
      <c r="E73" s="99">
        <v>70</v>
      </c>
      <c r="F73" s="89">
        <f>D73*E73</f>
        <v>0</v>
      </c>
    </row>
    <row r="74" spans="2:6" x14ac:dyDescent="0.25">
      <c r="D74" s="127"/>
      <c r="E74" s="99"/>
      <c r="F74" s="89"/>
    </row>
    <row r="75" spans="2:6" ht="13" x14ac:dyDescent="0.3">
      <c r="B75" s="165" t="s">
        <v>615</v>
      </c>
      <c r="D75" s="127"/>
      <c r="E75" s="99"/>
    </row>
    <row r="76" spans="2:6" x14ac:dyDescent="0.25">
      <c r="B76" s="166" t="s">
        <v>374</v>
      </c>
      <c r="D76" s="127">
        <v>0</v>
      </c>
      <c r="E76" s="99">
        <v>150</v>
      </c>
      <c r="F76" s="89">
        <f t="shared" ref="F76:F83" si="7">D76*E76</f>
        <v>0</v>
      </c>
    </row>
    <row r="77" spans="2:6" x14ac:dyDescent="0.25">
      <c r="B77" s="166" t="s">
        <v>380</v>
      </c>
      <c r="D77" s="127">
        <v>0</v>
      </c>
      <c r="E77" s="99">
        <v>400</v>
      </c>
      <c r="F77" s="89">
        <f t="shared" si="7"/>
        <v>0</v>
      </c>
    </row>
    <row r="78" spans="2:6" x14ac:dyDescent="0.25">
      <c r="B78" s="166" t="s">
        <v>371</v>
      </c>
      <c r="D78" s="127">
        <v>0</v>
      </c>
      <c r="E78" s="99">
        <v>400</v>
      </c>
      <c r="F78" s="89">
        <f t="shared" si="7"/>
        <v>0</v>
      </c>
    </row>
    <row r="79" spans="2:6" x14ac:dyDescent="0.25">
      <c r="B79" s="166" t="s">
        <v>372</v>
      </c>
      <c r="D79" s="127">
        <v>0</v>
      </c>
      <c r="E79" s="99">
        <v>115</v>
      </c>
      <c r="F79" s="89">
        <f t="shared" si="7"/>
        <v>0</v>
      </c>
    </row>
    <row r="80" spans="2:6" x14ac:dyDescent="0.25">
      <c r="B80" s="166" t="s">
        <v>617</v>
      </c>
      <c r="D80" s="127">
        <v>0</v>
      </c>
      <c r="E80" s="99">
        <v>1000</v>
      </c>
      <c r="F80" s="89">
        <f t="shared" ref="F80" si="8">D80*E80</f>
        <v>0</v>
      </c>
    </row>
    <row r="81" spans="2:7" x14ac:dyDescent="0.25">
      <c r="B81" s="166" t="s">
        <v>373</v>
      </c>
      <c r="D81" s="127">
        <v>0</v>
      </c>
      <c r="E81" s="99">
        <v>1250</v>
      </c>
      <c r="F81" s="89">
        <f t="shared" si="7"/>
        <v>0</v>
      </c>
    </row>
    <row r="82" spans="2:7" x14ac:dyDescent="0.25">
      <c r="B82" s="166" t="s">
        <v>381</v>
      </c>
      <c r="D82" s="127">
        <v>0</v>
      </c>
      <c r="E82" s="99">
        <v>4750</v>
      </c>
      <c r="F82" s="89">
        <f t="shared" si="7"/>
        <v>0</v>
      </c>
    </row>
    <row r="83" spans="2:7" x14ac:dyDescent="0.25">
      <c r="B83" s="166" t="s">
        <v>382</v>
      </c>
      <c r="D83" s="127">
        <v>0</v>
      </c>
      <c r="E83" s="99">
        <v>1000</v>
      </c>
      <c r="F83" s="89">
        <f t="shared" si="7"/>
        <v>0</v>
      </c>
    </row>
    <row r="84" spans="2:7" x14ac:dyDescent="0.25">
      <c r="D84" s="127"/>
      <c r="E84" s="99"/>
      <c r="F84" s="89"/>
    </row>
    <row r="85" spans="2:7" ht="13" x14ac:dyDescent="0.3">
      <c r="B85" s="165" t="s">
        <v>383</v>
      </c>
      <c r="D85" s="127"/>
      <c r="E85" s="99"/>
    </row>
    <row r="86" spans="2:7" x14ac:dyDescent="0.25">
      <c r="B86" s="166" t="s">
        <v>374</v>
      </c>
      <c r="D86" s="127">
        <v>0</v>
      </c>
      <c r="E86" s="99">
        <v>100</v>
      </c>
      <c r="F86" s="89">
        <f t="shared" ref="F86:F91" si="9">D86*E86</f>
        <v>0</v>
      </c>
    </row>
    <row r="87" spans="2:7" x14ac:dyDescent="0.25">
      <c r="B87" s="166" t="s">
        <v>370</v>
      </c>
      <c r="D87" s="127">
        <v>0</v>
      </c>
      <c r="E87" s="99">
        <v>250</v>
      </c>
      <c r="F87" s="89">
        <f t="shared" si="9"/>
        <v>0</v>
      </c>
    </row>
    <row r="88" spans="2:7" x14ac:dyDescent="0.25">
      <c r="B88" s="166" t="s">
        <v>371</v>
      </c>
      <c r="D88" s="127">
        <v>0</v>
      </c>
      <c r="E88" s="99">
        <v>400</v>
      </c>
      <c r="F88" s="89">
        <f t="shared" si="9"/>
        <v>0</v>
      </c>
    </row>
    <row r="89" spans="2:7" x14ac:dyDescent="0.25">
      <c r="B89" s="166" t="s">
        <v>372</v>
      </c>
      <c r="D89" s="127">
        <v>0</v>
      </c>
      <c r="E89" s="99">
        <v>115</v>
      </c>
      <c r="F89" s="89">
        <f t="shared" si="9"/>
        <v>0</v>
      </c>
    </row>
    <row r="90" spans="2:7" x14ac:dyDescent="0.25">
      <c r="B90" s="166" t="s">
        <v>373</v>
      </c>
      <c r="D90" s="127">
        <v>0</v>
      </c>
      <c r="E90" s="99">
        <v>450</v>
      </c>
      <c r="F90" s="89">
        <f t="shared" si="9"/>
        <v>0</v>
      </c>
    </row>
    <row r="91" spans="2:7" x14ac:dyDescent="0.25">
      <c r="B91" s="169" t="s">
        <v>616</v>
      </c>
      <c r="C91" s="141"/>
      <c r="D91" s="147">
        <v>0</v>
      </c>
      <c r="E91" s="173">
        <v>650</v>
      </c>
      <c r="F91" s="155">
        <f t="shared" si="9"/>
        <v>0</v>
      </c>
    </row>
    <row r="92" spans="2:7" ht="13" x14ac:dyDescent="0.3">
      <c r="D92" s="127"/>
      <c r="E92" s="207" t="s">
        <v>183</v>
      </c>
      <c r="F92" s="89">
        <f>SUM(F38:F91)</f>
        <v>0</v>
      </c>
      <c r="G92" s="100"/>
    </row>
    <row r="93" spans="2:7" ht="13" x14ac:dyDescent="0.3">
      <c r="D93" s="127"/>
      <c r="E93" s="207" t="s">
        <v>511</v>
      </c>
      <c r="F93" s="89">
        <v>0</v>
      </c>
      <c r="G93" s="100"/>
    </row>
    <row r="94" spans="2:7" x14ac:dyDescent="0.25">
      <c r="D94" s="127"/>
      <c r="E94" s="273" t="s">
        <v>251</v>
      </c>
      <c r="F94" s="155">
        <f>(F92+F93)*0.07</f>
        <v>0</v>
      </c>
    </row>
    <row r="95" spans="2:7" ht="13" x14ac:dyDescent="0.3">
      <c r="D95" s="127"/>
      <c r="E95" s="274" t="s">
        <v>25</v>
      </c>
      <c r="F95" s="100">
        <f>SUM(F92:F94)</f>
        <v>0</v>
      </c>
    </row>
    <row r="96" spans="2:7" x14ac:dyDescent="0.25">
      <c r="D96" s="127"/>
    </row>
    <row r="97" spans="1:8" ht="18" x14ac:dyDescent="0.4">
      <c r="A97" s="237" t="s">
        <v>491</v>
      </c>
      <c r="B97" s="236" t="s">
        <v>130</v>
      </c>
      <c r="C97" s="134"/>
      <c r="D97" s="117"/>
      <c r="E97" s="117"/>
      <c r="F97" s="117"/>
      <c r="G97" s="117"/>
      <c r="H97" s="117"/>
    </row>
    <row r="99" spans="1:8" ht="13" x14ac:dyDescent="0.3">
      <c r="A99" s="119">
        <v>23.05</v>
      </c>
      <c r="B99" s="204" t="s">
        <v>130</v>
      </c>
      <c r="C99" s="113"/>
      <c r="D99" s="135"/>
      <c r="E99" s="156"/>
      <c r="F99" s="156"/>
      <c r="G99" s="269"/>
      <c r="H99" s="156"/>
    </row>
    <row r="100" spans="1:8" ht="13" x14ac:dyDescent="0.3">
      <c r="A100" s="79"/>
      <c r="B100" s="79"/>
      <c r="E100" s="208"/>
    </row>
    <row r="101" spans="1:8" x14ac:dyDescent="0.25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5">
      <c r="A102" s="86" t="s">
        <v>452</v>
      </c>
      <c r="B102" s="368"/>
      <c r="C102" s="368"/>
      <c r="D102" s="368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5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5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5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5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5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5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5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5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5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5">
      <c r="A112" s="149">
        <v>10</v>
      </c>
      <c r="B112" s="366"/>
      <c r="C112" s="366"/>
      <c r="D112" s="366"/>
      <c r="E112" s="147"/>
      <c r="F112" s="147"/>
      <c r="G112" s="147"/>
      <c r="H112" s="147"/>
    </row>
    <row r="113" spans="1:8" ht="13" x14ac:dyDescent="0.3">
      <c r="A113" s="110"/>
      <c r="D113" s="265" t="s">
        <v>25</v>
      </c>
      <c r="E113" s="145">
        <f>SUM(E102:E112)</f>
        <v>0</v>
      </c>
      <c r="F113" s="145">
        <f t="shared" ref="F113:H113" si="10">SUM(F102:F112)</f>
        <v>0</v>
      </c>
      <c r="G113" s="145">
        <f t="shared" si="10"/>
        <v>0</v>
      </c>
      <c r="H113" s="145">
        <f t="shared" si="10"/>
        <v>0</v>
      </c>
    </row>
    <row r="114" spans="1:8" x14ac:dyDescent="0.25">
      <c r="D114" s="209"/>
      <c r="E114" s="208"/>
    </row>
    <row r="115" spans="1:8" ht="13" x14ac:dyDescent="0.3">
      <c r="A115" s="119">
        <v>23.4</v>
      </c>
      <c r="B115" s="204" t="s">
        <v>132</v>
      </c>
      <c r="C115" s="113"/>
      <c r="D115" s="135"/>
      <c r="E115" s="156"/>
      <c r="F115" s="156"/>
      <c r="G115" s="269"/>
      <c r="H115" s="156"/>
    </row>
    <row r="117" spans="1:8" x14ac:dyDescent="0.25">
      <c r="A117" s="271"/>
      <c r="B117" s="141"/>
      <c r="C117" s="141"/>
      <c r="D117" s="264"/>
      <c r="E117" s="147" t="s">
        <v>451</v>
      </c>
      <c r="F117" s="147" t="s">
        <v>451</v>
      </c>
      <c r="G117" s="147" t="s">
        <v>451</v>
      </c>
      <c r="H117" s="147" t="s">
        <v>451</v>
      </c>
    </row>
    <row r="118" spans="1:8" x14ac:dyDescent="0.25">
      <c r="A118" s="86" t="s">
        <v>452</v>
      </c>
      <c r="B118" s="368"/>
      <c r="C118" s="368"/>
      <c r="D118" s="368"/>
      <c r="E118" s="228">
        <v>0</v>
      </c>
      <c r="F118" s="228">
        <v>0</v>
      </c>
      <c r="G118" s="228">
        <v>0</v>
      </c>
      <c r="H118" s="228">
        <v>0</v>
      </c>
    </row>
    <row r="119" spans="1:8" x14ac:dyDescent="0.25">
      <c r="A119" s="86">
        <v>1</v>
      </c>
      <c r="B119" s="367"/>
      <c r="C119" s="367"/>
      <c r="D119" s="367"/>
      <c r="E119" s="139"/>
      <c r="F119" s="139"/>
      <c r="G119" s="139"/>
      <c r="H119" s="139"/>
    </row>
    <row r="120" spans="1:8" x14ac:dyDescent="0.25">
      <c r="A120" s="86">
        <v>2</v>
      </c>
      <c r="B120" s="367"/>
      <c r="C120" s="367"/>
      <c r="D120" s="367"/>
      <c r="E120" s="139"/>
      <c r="F120" s="139"/>
      <c r="G120" s="127"/>
      <c r="H120" s="127"/>
    </row>
    <row r="121" spans="1:8" x14ac:dyDescent="0.25">
      <c r="A121" s="86">
        <v>3</v>
      </c>
      <c r="B121" s="367"/>
      <c r="C121" s="367"/>
      <c r="D121" s="367"/>
      <c r="E121" s="139"/>
      <c r="F121" s="139"/>
      <c r="G121" s="139"/>
      <c r="H121" s="139"/>
    </row>
    <row r="122" spans="1:8" x14ac:dyDescent="0.25">
      <c r="A122" s="86">
        <v>4</v>
      </c>
      <c r="B122" s="367"/>
      <c r="C122" s="367"/>
      <c r="D122" s="367"/>
      <c r="E122" s="139"/>
      <c r="F122" s="139"/>
      <c r="G122" s="139"/>
      <c r="H122" s="139"/>
    </row>
    <row r="123" spans="1:8" x14ac:dyDescent="0.25">
      <c r="A123" s="86">
        <v>5</v>
      </c>
      <c r="B123" s="367"/>
      <c r="C123" s="367"/>
      <c r="D123" s="367"/>
      <c r="E123" s="127"/>
      <c r="F123" s="127"/>
      <c r="G123" s="127"/>
      <c r="H123" s="127"/>
    </row>
    <row r="124" spans="1:8" x14ac:dyDescent="0.25">
      <c r="A124" s="86">
        <v>6</v>
      </c>
      <c r="B124" s="367"/>
      <c r="C124" s="367"/>
      <c r="D124" s="367"/>
      <c r="E124" s="127"/>
      <c r="F124" s="272"/>
      <c r="G124" s="272"/>
      <c r="H124" s="272"/>
    </row>
    <row r="125" spans="1:8" x14ac:dyDescent="0.25">
      <c r="A125" s="86">
        <v>7</v>
      </c>
      <c r="B125" s="367"/>
      <c r="C125" s="367"/>
      <c r="D125" s="367"/>
      <c r="E125" s="272"/>
      <c r="F125" s="127"/>
      <c r="G125" s="323"/>
      <c r="H125" s="323"/>
    </row>
    <row r="126" spans="1:8" x14ac:dyDescent="0.25">
      <c r="A126" s="86">
        <v>8</v>
      </c>
      <c r="B126" s="367"/>
      <c r="C126" s="367"/>
      <c r="D126" s="367"/>
      <c r="E126" s="127"/>
      <c r="F126" s="127"/>
      <c r="G126" s="127"/>
      <c r="H126" s="127"/>
    </row>
    <row r="127" spans="1:8" x14ac:dyDescent="0.25">
      <c r="A127" s="86">
        <v>9</v>
      </c>
      <c r="B127" s="367"/>
      <c r="C127" s="367"/>
      <c r="D127" s="367"/>
      <c r="E127" s="139"/>
      <c r="F127" s="139"/>
      <c r="G127" s="323"/>
      <c r="H127" s="323"/>
    </row>
    <row r="128" spans="1:8" x14ac:dyDescent="0.25">
      <c r="A128" s="149">
        <v>10</v>
      </c>
      <c r="B128" s="366"/>
      <c r="C128" s="366"/>
      <c r="D128" s="366"/>
      <c r="E128" s="147"/>
      <c r="F128" s="147"/>
      <c r="G128" s="147"/>
      <c r="H128" s="147"/>
    </row>
    <row r="129" spans="1:8" ht="13" x14ac:dyDescent="0.3">
      <c r="A129" s="110"/>
      <c r="D129" s="265" t="s">
        <v>25</v>
      </c>
      <c r="E129" s="145">
        <f>SUM(E118:E128)</f>
        <v>0</v>
      </c>
      <c r="F129" s="145">
        <f t="shared" ref="F129:H129" si="11">SUM(F118:F128)</f>
        <v>0</v>
      </c>
      <c r="G129" s="145">
        <f t="shared" si="11"/>
        <v>0</v>
      </c>
      <c r="H129" s="145">
        <f t="shared" si="11"/>
        <v>0</v>
      </c>
    </row>
  </sheetData>
  <mergeCells count="44"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31:D31"/>
    <mergeCell ref="B32:D32"/>
    <mergeCell ref="B102:D102"/>
    <mergeCell ref="B103:D103"/>
    <mergeCell ref="B104:D104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zoomScaleNormal="100" workbookViewId="0">
      <selection activeCell="I1" sqref="I1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10" customWidth="1"/>
    <col min="6" max="8" width="15.7265625" style="73" customWidth="1"/>
    <col min="9" max="16384" width="9.1796875" style="73"/>
  </cols>
  <sheetData>
    <row r="1" spans="1:8" ht="18" x14ac:dyDescent="0.4">
      <c r="A1" s="237" t="s">
        <v>492</v>
      </c>
      <c r="B1" s="236" t="s">
        <v>385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26.05</v>
      </c>
      <c r="B3" s="113" t="s">
        <v>464</v>
      </c>
      <c r="C3" s="113"/>
      <c r="D3" s="113"/>
      <c r="E3" s="156"/>
      <c r="F3" s="156"/>
      <c r="G3" s="269"/>
      <c r="H3" s="156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26.41</v>
      </c>
      <c r="B19" s="204" t="s">
        <v>384</v>
      </c>
      <c r="C19" s="113"/>
      <c r="D19" s="113"/>
      <c r="E19" s="156"/>
      <c r="F19" s="156"/>
      <c r="G19" s="269"/>
      <c r="H19" s="156"/>
    </row>
    <row r="20" spans="1:8" ht="13" x14ac:dyDescent="0.3">
      <c r="A20" s="79"/>
      <c r="B20" s="79"/>
      <c r="C20" s="79"/>
      <c r="D20" s="79"/>
      <c r="E20" s="73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207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ht="13" x14ac:dyDescent="0.3">
      <c r="A34" s="79"/>
      <c r="B34" s="79"/>
      <c r="C34" s="79"/>
      <c r="D34" s="79"/>
      <c r="E34" s="73"/>
    </row>
    <row r="35" spans="1:207" ht="12.75" customHeight="1" x14ac:dyDescent="0.3">
      <c r="A35" s="119">
        <v>26.504999999999999</v>
      </c>
      <c r="B35" s="204" t="s">
        <v>465</v>
      </c>
      <c r="C35" s="113"/>
      <c r="D35" s="113"/>
      <c r="E35" s="156"/>
      <c r="F35" s="156"/>
      <c r="G35" s="269"/>
      <c r="H35" s="156"/>
    </row>
    <row r="36" spans="1:207" ht="12.75" customHeight="1" x14ac:dyDescent="0.25">
      <c r="D36" s="73"/>
      <c r="E36" s="73"/>
    </row>
    <row r="37" spans="1:207" ht="12.75" customHeight="1" x14ac:dyDescent="0.3">
      <c r="B37" s="91" t="s">
        <v>386</v>
      </c>
      <c r="D37" s="73"/>
      <c r="E37" s="73"/>
      <c r="H37" s="127"/>
    </row>
    <row r="38" spans="1:207" ht="12.75" customHeight="1" x14ac:dyDescent="0.25">
      <c r="B38" s="108" t="s">
        <v>2</v>
      </c>
      <c r="D38" s="127" t="s">
        <v>180</v>
      </c>
      <c r="F38" s="127" t="s">
        <v>181</v>
      </c>
      <c r="G38" s="127" t="s">
        <v>268</v>
      </c>
      <c r="H38" s="127" t="s">
        <v>183</v>
      </c>
    </row>
    <row r="39" spans="1:207" ht="12.75" customHeight="1" x14ac:dyDescent="0.3">
      <c r="B39" s="113" t="s">
        <v>261</v>
      </c>
      <c r="C39" s="135"/>
      <c r="D39" s="199"/>
      <c r="E39" s="199"/>
      <c r="F39" s="199"/>
      <c r="G39" s="205"/>
      <c r="H39" s="205"/>
    </row>
    <row r="40" spans="1:207" ht="12.75" customHeight="1" x14ac:dyDescent="0.25">
      <c r="B40" s="166" t="s">
        <v>387</v>
      </c>
      <c r="D40" s="372" t="s">
        <v>388</v>
      </c>
      <c r="E40" s="372"/>
      <c r="F40" s="127">
        <v>0</v>
      </c>
      <c r="G40" s="210">
        <v>500</v>
      </c>
      <c r="H40" s="210">
        <f>F40*G40</f>
        <v>0</v>
      </c>
    </row>
    <row r="41" spans="1:207" x14ac:dyDescent="0.25">
      <c r="B41" s="166" t="s">
        <v>389</v>
      </c>
      <c r="D41" s="372" t="s">
        <v>388</v>
      </c>
      <c r="E41" s="372"/>
      <c r="F41" s="127">
        <v>0</v>
      </c>
      <c r="G41" s="210">
        <v>1000</v>
      </c>
      <c r="H41" s="210">
        <f t="shared" ref="H41:H52" si="2">F41*G41</f>
        <v>0</v>
      </c>
    </row>
    <row r="42" spans="1:207" s="240" customFormat="1" ht="12.75" customHeight="1" x14ac:dyDescent="0.25">
      <c r="A42" s="73"/>
      <c r="B42" s="166" t="s">
        <v>353</v>
      </c>
      <c r="C42" s="73"/>
      <c r="D42" s="372" t="s">
        <v>390</v>
      </c>
      <c r="E42" s="372"/>
      <c r="F42" s="127">
        <v>0</v>
      </c>
      <c r="G42" s="210">
        <v>150</v>
      </c>
      <c r="H42" s="210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5">
      <c r="B43" s="166" t="s">
        <v>378</v>
      </c>
      <c r="D43" s="372" t="s">
        <v>391</v>
      </c>
      <c r="E43" s="372"/>
      <c r="F43" s="127">
        <v>0</v>
      </c>
      <c r="G43" s="210">
        <v>250</v>
      </c>
      <c r="H43" s="210">
        <f t="shared" si="2"/>
        <v>0</v>
      </c>
    </row>
    <row r="44" spans="1:207" x14ac:dyDescent="0.25">
      <c r="B44" s="166" t="s">
        <v>338</v>
      </c>
      <c r="D44" s="372" t="s">
        <v>392</v>
      </c>
      <c r="E44" s="372"/>
      <c r="F44" s="127">
        <v>0</v>
      </c>
      <c r="G44" s="210">
        <v>400</v>
      </c>
      <c r="H44" s="210">
        <f t="shared" si="2"/>
        <v>0</v>
      </c>
    </row>
    <row r="45" spans="1:207" x14ac:dyDescent="0.25">
      <c r="B45" s="166" t="s">
        <v>393</v>
      </c>
      <c r="D45" s="372" t="s">
        <v>606</v>
      </c>
      <c r="E45" s="372"/>
      <c r="F45" s="127">
        <v>0</v>
      </c>
      <c r="G45" s="210">
        <v>0</v>
      </c>
      <c r="H45" s="210">
        <f t="shared" si="2"/>
        <v>0</v>
      </c>
    </row>
    <row r="46" spans="1:207" x14ac:dyDescent="0.25">
      <c r="B46" s="166" t="s">
        <v>602</v>
      </c>
      <c r="D46" s="372" t="s">
        <v>392</v>
      </c>
      <c r="E46" s="372"/>
      <c r="F46" s="127">
        <v>0</v>
      </c>
      <c r="G46" s="210">
        <v>250</v>
      </c>
      <c r="H46" s="210">
        <f t="shared" si="2"/>
        <v>0</v>
      </c>
    </row>
    <row r="47" spans="1:207" x14ac:dyDescent="0.25">
      <c r="B47" s="166" t="s">
        <v>603</v>
      </c>
      <c r="D47" s="372" t="s">
        <v>390</v>
      </c>
      <c r="E47" s="372"/>
      <c r="F47" s="127">
        <v>0</v>
      </c>
      <c r="G47" s="210">
        <v>150</v>
      </c>
      <c r="H47" s="210">
        <f t="shared" si="2"/>
        <v>0</v>
      </c>
    </row>
    <row r="48" spans="1:207" x14ac:dyDescent="0.25">
      <c r="B48" s="166" t="s">
        <v>604</v>
      </c>
      <c r="D48" s="372" t="s">
        <v>606</v>
      </c>
      <c r="E48" s="372"/>
      <c r="F48" s="127">
        <v>0</v>
      </c>
      <c r="G48" s="210">
        <v>0</v>
      </c>
      <c r="H48" s="210">
        <f t="shared" si="2"/>
        <v>0</v>
      </c>
    </row>
    <row r="49" spans="2:8" x14ac:dyDescent="0.25">
      <c r="B49" s="166" t="s">
        <v>394</v>
      </c>
      <c r="D49" s="372" t="s">
        <v>392</v>
      </c>
      <c r="E49" s="372"/>
      <c r="F49" s="127">
        <v>0</v>
      </c>
      <c r="G49" s="210">
        <v>250</v>
      </c>
      <c r="H49" s="210">
        <f t="shared" si="2"/>
        <v>0</v>
      </c>
    </row>
    <row r="50" spans="2:8" x14ac:dyDescent="0.25">
      <c r="B50" s="166" t="s">
        <v>607</v>
      </c>
      <c r="D50" s="372" t="s">
        <v>390</v>
      </c>
      <c r="E50" s="372"/>
      <c r="F50" s="127">
        <v>0</v>
      </c>
      <c r="G50" s="210">
        <v>150</v>
      </c>
      <c r="H50" s="210">
        <f t="shared" si="2"/>
        <v>0</v>
      </c>
    </row>
    <row r="51" spans="2:8" x14ac:dyDescent="0.25">
      <c r="B51" s="166" t="s">
        <v>605</v>
      </c>
      <c r="D51" s="372" t="s">
        <v>606</v>
      </c>
      <c r="E51" s="372"/>
      <c r="F51" s="127">
        <v>0</v>
      </c>
      <c r="G51" s="210">
        <v>0</v>
      </c>
      <c r="H51" s="210">
        <f t="shared" si="2"/>
        <v>0</v>
      </c>
    </row>
    <row r="52" spans="2:8" x14ac:dyDescent="0.25">
      <c r="B52" s="166" t="s">
        <v>10</v>
      </c>
      <c r="D52" s="372" t="s">
        <v>613</v>
      </c>
      <c r="E52" s="372"/>
      <c r="F52" s="127">
        <v>0</v>
      </c>
      <c r="G52" s="210">
        <v>0</v>
      </c>
      <c r="H52" s="210">
        <f t="shared" si="2"/>
        <v>0</v>
      </c>
    </row>
    <row r="53" spans="2:8" x14ac:dyDescent="0.25">
      <c r="D53" s="372"/>
      <c r="E53" s="372"/>
      <c r="F53" s="127"/>
      <c r="G53" s="210"/>
      <c r="H53" s="210"/>
    </row>
    <row r="54" spans="2:8" ht="13" x14ac:dyDescent="0.3">
      <c r="B54" s="113" t="s">
        <v>266</v>
      </c>
      <c r="C54" s="135"/>
      <c r="D54" s="199"/>
      <c r="E54" s="199"/>
      <c r="F54" s="199"/>
      <c r="G54" s="217"/>
      <c r="H54" s="217"/>
    </row>
    <row r="55" spans="2:8" x14ac:dyDescent="0.25">
      <c r="B55" s="166" t="s">
        <v>395</v>
      </c>
      <c r="D55" s="372" t="s">
        <v>392</v>
      </c>
      <c r="E55" s="372"/>
      <c r="F55" s="127">
        <v>0</v>
      </c>
      <c r="G55" s="210">
        <v>225</v>
      </c>
      <c r="H55" s="210">
        <f>F55*G55</f>
        <v>0</v>
      </c>
    </row>
    <row r="56" spans="2:8" x14ac:dyDescent="0.25">
      <c r="B56" s="166" t="s">
        <v>395</v>
      </c>
      <c r="D56" s="372" t="s">
        <v>606</v>
      </c>
      <c r="E56" s="372"/>
      <c r="F56" s="127">
        <v>0</v>
      </c>
      <c r="G56" s="210">
        <v>0</v>
      </c>
      <c r="H56" s="210">
        <f>F56*G56</f>
        <v>0</v>
      </c>
    </row>
    <row r="57" spans="2:8" x14ac:dyDescent="0.25">
      <c r="B57" s="166" t="s">
        <v>396</v>
      </c>
      <c r="D57" s="372" t="s">
        <v>606</v>
      </c>
      <c r="E57" s="372"/>
      <c r="F57" s="127">
        <v>0</v>
      </c>
      <c r="G57" s="210">
        <v>0</v>
      </c>
      <c r="H57" s="210">
        <f>F57*G57</f>
        <v>0</v>
      </c>
    </row>
    <row r="58" spans="2:8" x14ac:dyDescent="0.25">
      <c r="B58" s="166" t="s">
        <v>608</v>
      </c>
      <c r="D58" s="372" t="s">
        <v>390</v>
      </c>
      <c r="E58" s="372"/>
      <c r="F58" s="127">
        <v>0</v>
      </c>
      <c r="G58" s="210">
        <v>125</v>
      </c>
      <c r="H58" s="210">
        <f>F58*G58</f>
        <v>0</v>
      </c>
    </row>
    <row r="59" spans="2:8" x14ac:dyDescent="0.25">
      <c r="D59" s="372"/>
      <c r="E59" s="372"/>
      <c r="F59" s="127"/>
      <c r="G59" s="210"/>
      <c r="H59" s="210"/>
    </row>
    <row r="60" spans="2:8" ht="13" x14ac:dyDescent="0.3">
      <c r="B60" s="113" t="s">
        <v>265</v>
      </c>
      <c r="C60" s="135"/>
      <c r="D60" s="199"/>
      <c r="E60" s="199"/>
      <c r="F60" s="199"/>
      <c r="G60" s="217"/>
      <c r="H60" s="217"/>
    </row>
    <row r="61" spans="2:8" x14ac:dyDescent="0.25">
      <c r="B61" s="166" t="s">
        <v>608</v>
      </c>
      <c r="D61" s="372" t="s">
        <v>390</v>
      </c>
      <c r="E61" s="372"/>
      <c r="F61" s="127">
        <v>0</v>
      </c>
      <c r="G61" s="210">
        <v>125</v>
      </c>
      <c r="H61" s="210">
        <f t="shared" ref="H61:H66" si="3">F61*G61</f>
        <v>0</v>
      </c>
    </row>
    <row r="62" spans="2:8" x14ac:dyDescent="0.25">
      <c r="B62" s="166" t="s">
        <v>395</v>
      </c>
      <c r="D62" s="372" t="s">
        <v>392</v>
      </c>
      <c r="E62" s="372"/>
      <c r="F62" s="127">
        <v>0</v>
      </c>
      <c r="G62" s="210">
        <v>225</v>
      </c>
      <c r="H62" s="210">
        <f t="shared" si="3"/>
        <v>0</v>
      </c>
    </row>
    <row r="63" spans="2:8" x14ac:dyDescent="0.25">
      <c r="B63" s="166" t="s">
        <v>395</v>
      </c>
      <c r="D63" s="372" t="s">
        <v>606</v>
      </c>
      <c r="E63" s="372"/>
      <c r="F63" s="127">
        <v>0</v>
      </c>
      <c r="G63" s="210">
        <v>0</v>
      </c>
      <c r="H63" s="210">
        <f t="shared" si="3"/>
        <v>0</v>
      </c>
    </row>
    <row r="64" spans="2:8" x14ac:dyDescent="0.25">
      <c r="B64" s="166" t="s">
        <v>396</v>
      </c>
      <c r="D64" s="372" t="s">
        <v>606</v>
      </c>
      <c r="E64" s="372"/>
      <c r="F64" s="127">
        <v>0</v>
      </c>
      <c r="G64" s="210">
        <v>0</v>
      </c>
      <c r="H64" s="210">
        <f t="shared" si="3"/>
        <v>0</v>
      </c>
    </row>
    <row r="65" spans="2:8" x14ac:dyDescent="0.25">
      <c r="B65" s="166" t="s">
        <v>397</v>
      </c>
      <c r="D65" s="372" t="s">
        <v>392</v>
      </c>
      <c r="E65" s="372"/>
      <c r="F65" s="127">
        <v>0</v>
      </c>
      <c r="G65" s="210">
        <v>225</v>
      </c>
      <c r="H65" s="210">
        <f t="shared" si="3"/>
        <v>0</v>
      </c>
    </row>
    <row r="66" spans="2:8" x14ac:dyDescent="0.25">
      <c r="B66" s="166" t="s">
        <v>398</v>
      </c>
      <c r="D66" s="372" t="s">
        <v>606</v>
      </c>
      <c r="E66" s="372"/>
      <c r="F66" s="127">
        <v>0</v>
      </c>
      <c r="G66" s="210">
        <v>0</v>
      </c>
      <c r="H66" s="210">
        <f t="shared" si="3"/>
        <v>0</v>
      </c>
    </row>
    <row r="67" spans="2:8" x14ac:dyDescent="0.25">
      <c r="B67" s="166" t="s">
        <v>614</v>
      </c>
      <c r="D67" s="372" t="s">
        <v>613</v>
      </c>
      <c r="E67" s="372"/>
      <c r="F67" s="127">
        <v>0</v>
      </c>
      <c r="G67" s="210">
        <v>0</v>
      </c>
      <c r="H67" s="210">
        <f t="shared" ref="H67" si="4">F67*G67</f>
        <v>0</v>
      </c>
    </row>
    <row r="68" spans="2:8" x14ac:dyDescent="0.25">
      <c r="D68" s="372"/>
      <c r="E68" s="372"/>
      <c r="F68" s="127"/>
      <c r="G68" s="210"/>
      <c r="H68" s="210"/>
    </row>
    <row r="69" spans="2:8" ht="13" x14ac:dyDescent="0.3">
      <c r="B69" s="113" t="s">
        <v>399</v>
      </c>
      <c r="C69" s="135"/>
      <c r="D69" s="199"/>
      <c r="E69" s="199"/>
      <c r="F69" s="199"/>
      <c r="G69" s="217"/>
      <c r="H69" s="217"/>
    </row>
    <row r="70" spans="2:8" x14ac:dyDescent="0.25">
      <c r="B70" s="166" t="s">
        <v>400</v>
      </c>
      <c r="D70" s="372" t="s">
        <v>390</v>
      </c>
      <c r="E70" s="372"/>
      <c r="F70" s="127">
        <v>0</v>
      </c>
      <c r="G70" s="210">
        <v>550</v>
      </c>
      <c r="H70" s="210">
        <f t="shared" ref="H70:H75" si="5">F70*G70</f>
        <v>0</v>
      </c>
    </row>
    <row r="71" spans="2:8" x14ac:dyDescent="0.25">
      <c r="B71" s="166" t="s">
        <v>401</v>
      </c>
      <c r="D71" s="372" t="s">
        <v>390</v>
      </c>
      <c r="E71" s="372"/>
      <c r="F71" s="127">
        <v>0</v>
      </c>
      <c r="G71" s="210">
        <v>300</v>
      </c>
      <c r="H71" s="210">
        <f t="shared" si="5"/>
        <v>0</v>
      </c>
    </row>
    <row r="72" spans="2:8" x14ac:dyDescent="0.25">
      <c r="B72" s="166" t="s">
        <v>402</v>
      </c>
      <c r="D72" s="372" t="s">
        <v>392</v>
      </c>
      <c r="E72" s="372"/>
      <c r="F72" s="127">
        <v>0</v>
      </c>
      <c r="G72" s="210">
        <v>400</v>
      </c>
      <c r="H72" s="210">
        <f t="shared" si="5"/>
        <v>0</v>
      </c>
    </row>
    <row r="73" spans="2:8" x14ac:dyDescent="0.25">
      <c r="B73" s="166" t="s">
        <v>402</v>
      </c>
      <c r="D73" s="372" t="s">
        <v>390</v>
      </c>
      <c r="E73" s="372"/>
      <c r="F73" s="127">
        <v>0</v>
      </c>
      <c r="G73" s="210">
        <v>400</v>
      </c>
      <c r="H73" s="210">
        <f t="shared" si="5"/>
        <v>0</v>
      </c>
    </row>
    <row r="74" spans="2:8" x14ac:dyDescent="0.25">
      <c r="B74" s="166" t="s">
        <v>609</v>
      </c>
      <c r="D74" s="372" t="s">
        <v>390</v>
      </c>
      <c r="E74" s="372"/>
      <c r="F74" s="127">
        <v>0</v>
      </c>
      <c r="G74" s="210">
        <v>400</v>
      </c>
      <c r="H74" s="210">
        <f t="shared" si="5"/>
        <v>0</v>
      </c>
    </row>
    <row r="75" spans="2:8" x14ac:dyDescent="0.25">
      <c r="B75" s="169" t="s">
        <v>403</v>
      </c>
      <c r="C75" s="141"/>
      <c r="D75" s="373" t="s">
        <v>612</v>
      </c>
      <c r="E75" s="373"/>
      <c r="F75" s="147">
        <v>0</v>
      </c>
      <c r="G75" s="152">
        <v>0</v>
      </c>
      <c r="H75" s="152">
        <f t="shared" si="5"/>
        <v>0</v>
      </c>
    </row>
    <row r="76" spans="2:8" x14ac:dyDescent="0.25">
      <c r="F76" s="127"/>
      <c r="G76" s="73" t="s">
        <v>183</v>
      </c>
      <c r="H76" s="210">
        <f>SUM(H40:H75)</f>
        <v>0</v>
      </c>
    </row>
    <row r="77" spans="2:8" x14ac:dyDescent="0.25">
      <c r="F77" s="127"/>
      <c r="G77" s="73" t="s">
        <v>511</v>
      </c>
      <c r="H77" s="210">
        <v>0</v>
      </c>
    </row>
    <row r="78" spans="2:8" x14ac:dyDescent="0.25">
      <c r="F78" s="127"/>
      <c r="G78" s="141" t="s">
        <v>251</v>
      </c>
      <c r="H78" s="155">
        <f>(H76+H77)*0.07</f>
        <v>0</v>
      </c>
    </row>
    <row r="79" spans="2:8" ht="13" x14ac:dyDescent="0.3">
      <c r="G79" s="195" t="s">
        <v>404</v>
      </c>
      <c r="H79" s="100">
        <f>SUM(H76:H78)</f>
        <v>0</v>
      </c>
    </row>
    <row r="80" spans="2:8" x14ac:dyDescent="0.25">
      <c r="D80" s="73"/>
      <c r="E80" s="73"/>
    </row>
    <row r="81" spans="1:8" ht="13" x14ac:dyDescent="0.3">
      <c r="A81" s="119">
        <v>26.57</v>
      </c>
      <c r="B81" s="113" t="s">
        <v>466</v>
      </c>
      <c r="C81" s="113"/>
      <c r="D81" s="135"/>
      <c r="E81" s="156"/>
      <c r="F81" s="156"/>
      <c r="G81" s="269"/>
      <c r="H81" s="156"/>
    </row>
    <row r="82" spans="1:8" x14ac:dyDescent="0.25">
      <c r="E82" s="153"/>
    </row>
    <row r="83" spans="1:8" x14ac:dyDescent="0.25">
      <c r="A83" s="271"/>
      <c r="B83" s="141"/>
      <c r="C83" s="141"/>
      <c r="D83" s="264"/>
      <c r="E83" s="147" t="s">
        <v>451</v>
      </c>
      <c r="F83" s="147" t="s">
        <v>451</v>
      </c>
      <c r="G83" s="147" t="s">
        <v>451</v>
      </c>
      <c r="H83" s="147" t="s">
        <v>451</v>
      </c>
    </row>
    <row r="84" spans="1:8" x14ac:dyDescent="0.25">
      <c r="A84" s="86" t="s">
        <v>452</v>
      </c>
      <c r="B84" s="368"/>
      <c r="C84" s="368"/>
      <c r="D84" s="368"/>
      <c r="E84" s="228">
        <v>0</v>
      </c>
      <c r="F84" s="228">
        <v>0</v>
      </c>
      <c r="G84" s="228">
        <v>0</v>
      </c>
      <c r="H84" s="228">
        <v>0</v>
      </c>
    </row>
    <row r="85" spans="1:8" x14ac:dyDescent="0.25">
      <c r="A85" s="86">
        <v>1</v>
      </c>
      <c r="B85" s="367"/>
      <c r="C85" s="367"/>
      <c r="D85" s="367"/>
      <c r="E85" s="139"/>
      <c r="F85" s="139"/>
      <c r="G85" s="139"/>
      <c r="H85" s="139"/>
    </row>
    <row r="86" spans="1:8" x14ac:dyDescent="0.25">
      <c r="A86" s="86">
        <v>2</v>
      </c>
      <c r="B86" s="367"/>
      <c r="C86" s="367"/>
      <c r="D86" s="367"/>
      <c r="E86" s="139"/>
      <c r="F86" s="139"/>
      <c r="G86" s="127"/>
      <c r="H86" s="127"/>
    </row>
    <row r="87" spans="1:8" x14ac:dyDescent="0.25">
      <c r="A87" s="86">
        <v>3</v>
      </c>
      <c r="B87" s="367"/>
      <c r="C87" s="367"/>
      <c r="D87" s="367"/>
      <c r="E87" s="139"/>
      <c r="F87" s="139"/>
      <c r="G87" s="139"/>
      <c r="H87" s="139"/>
    </row>
    <row r="88" spans="1:8" x14ac:dyDescent="0.25">
      <c r="A88" s="86">
        <v>4</v>
      </c>
      <c r="B88" s="367"/>
      <c r="C88" s="367"/>
      <c r="D88" s="367"/>
      <c r="E88" s="139"/>
      <c r="F88" s="139"/>
      <c r="G88" s="139"/>
      <c r="H88" s="139"/>
    </row>
    <row r="89" spans="1:8" x14ac:dyDescent="0.25">
      <c r="A89" s="86">
        <v>5</v>
      </c>
      <c r="B89" s="367"/>
      <c r="C89" s="367"/>
      <c r="D89" s="367"/>
      <c r="E89" s="127"/>
      <c r="F89" s="127"/>
      <c r="G89" s="127"/>
      <c r="H89" s="127"/>
    </row>
    <row r="90" spans="1:8" x14ac:dyDescent="0.25">
      <c r="A90" s="86">
        <v>6</v>
      </c>
      <c r="B90" s="367"/>
      <c r="C90" s="367"/>
      <c r="D90" s="367"/>
      <c r="E90" s="127"/>
      <c r="F90" s="272"/>
      <c r="G90" s="272"/>
      <c r="H90" s="272"/>
    </row>
    <row r="91" spans="1:8" x14ac:dyDescent="0.25">
      <c r="A91" s="86">
        <v>7</v>
      </c>
      <c r="B91" s="367"/>
      <c r="C91" s="367"/>
      <c r="D91" s="367"/>
      <c r="E91" s="272"/>
      <c r="F91" s="127"/>
      <c r="G91" s="323"/>
      <c r="H91" s="323"/>
    </row>
    <row r="92" spans="1:8" x14ac:dyDescent="0.25">
      <c r="A92" s="86">
        <v>8</v>
      </c>
      <c r="B92" s="367"/>
      <c r="C92" s="367"/>
      <c r="D92" s="367"/>
      <c r="E92" s="127"/>
      <c r="F92" s="127"/>
      <c r="G92" s="127"/>
      <c r="H92" s="127"/>
    </row>
    <row r="93" spans="1:8" x14ac:dyDescent="0.25">
      <c r="A93" s="86">
        <v>9</v>
      </c>
      <c r="B93" s="367"/>
      <c r="C93" s="367"/>
      <c r="D93" s="367"/>
      <c r="E93" s="139"/>
      <c r="F93" s="139"/>
      <c r="G93" s="323"/>
      <c r="H93" s="323"/>
    </row>
    <row r="94" spans="1:8" x14ac:dyDescent="0.25">
      <c r="A94" s="149">
        <v>10</v>
      </c>
      <c r="B94" s="366"/>
      <c r="C94" s="366"/>
      <c r="D94" s="366"/>
      <c r="E94" s="147"/>
      <c r="F94" s="147"/>
      <c r="G94" s="147"/>
      <c r="H94" s="147"/>
    </row>
    <row r="95" spans="1:8" ht="13" x14ac:dyDescent="0.3">
      <c r="A95" s="110"/>
      <c r="D95" s="265" t="s">
        <v>25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5">
      <c r="E96" s="211"/>
      <c r="F96" s="89"/>
      <c r="G96" s="89"/>
    </row>
    <row r="97" spans="1:8" ht="18" x14ac:dyDescent="0.4">
      <c r="A97" s="237" t="s">
        <v>493</v>
      </c>
      <c r="B97" s="236" t="s">
        <v>405</v>
      </c>
      <c r="C97" s="134"/>
      <c r="D97" s="117"/>
      <c r="E97" s="269"/>
      <c r="F97" s="269"/>
      <c r="G97" s="269"/>
      <c r="H97" s="269"/>
    </row>
    <row r="98" spans="1:8" x14ac:dyDescent="0.25">
      <c r="D98" s="73"/>
      <c r="E98" s="73"/>
    </row>
    <row r="99" spans="1:8" ht="13" x14ac:dyDescent="0.3">
      <c r="A99" s="119">
        <v>27.41</v>
      </c>
      <c r="B99" s="113" t="s">
        <v>610</v>
      </c>
      <c r="C99" s="113"/>
      <c r="D99" s="113"/>
      <c r="E99" s="156"/>
      <c r="F99" s="156"/>
      <c r="G99" s="269"/>
      <c r="H99" s="156"/>
    </row>
    <row r="100" spans="1:8" x14ac:dyDescent="0.25">
      <c r="B100" s="107"/>
      <c r="E100" s="140"/>
    </row>
    <row r="101" spans="1:8" x14ac:dyDescent="0.25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5">
      <c r="A102" s="86" t="s">
        <v>452</v>
      </c>
      <c r="B102" s="368"/>
      <c r="C102" s="368"/>
      <c r="D102" s="368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5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5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5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5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5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5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5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5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5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5">
      <c r="A112" s="149">
        <v>10</v>
      </c>
      <c r="B112" s="366"/>
      <c r="C112" s="366"/>
      <c r="D112" s="366"/>
      <c r="E112" s="147"/>
      <c r="F112" s="147"/>
      <c r="G112" s="147"/>
      <c r="H112" s="147"/>
    </row>
    <row r="113" spans="1:8" ht="13" x14ac:dyDescent="0.3">
      <c r="A113" s="110"/>
      <c r="D113" s="265" t="s">
        <v>25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5">
      <c r="E114" s="99"/>
    </row>
    <row r="115" spans="1:8" ht="18" x14ac:dyDescent="0.4">
      <c r="A115" s="237" t="s">
        <v>494</v>
      </c>
      <c r="B115" s="236" t="s">
        <v>406</v>
      </c>
      <c r="C115" s="134"/>
      <c r="D115" s="117"/>
      <c r="E115" s="117"/>
      <c r="F115" s="117"/>
      <c r="G115" s="117"/>
      <c r="H115" s="117"/>
    </row>
    <row r="116" spans="1:8" x14ac:dyDescent="0.25">
      <c r="D116" s="73"/>
      <c r="E116" s="73"/>
    </row>
    <row r="117" spans="1:8" ht="13" x14ac:dyDescent="0.3">
      <c r="A117" s="119">
        <v>28.07</v>
      </c>
      <c r="B117" s="204" t="s">
        <v>611</v>
      </c>
      <c r="C117" s="113"/>
      <c r="D117" s="113"/>
      <c r="E117" s="156"/>
      <c r="F117" s="156"/>
      <c r="G117" s="269"/>
      <c r="H117" s="156"/>
    </row>
    <row r="118" spans="1:8" x14ac:dyDescent="0.25">
      <c r="D118" s="140"/>
      <c r="E118" s="99"/>
    </row>
    <row r="119" spans="1:8" x14ac:dyDescent="0.25">
      <c r="A119" s="271"/>
      <c r="B119" s="141"/>
      <c r="C119" s="141"/>
      <c r="D119" s="264"/>
      <c r="E119" s="147" t="s">
        <v>451</v>
      </c>
      <c r="F119" s="147" t="s">
        <v>451</v>
      </c>
      <c r="G119" s="147" t="s">
        <v>451</v>
      </c>
      <c r="H119" s="147" t="s">
        <v>451</v>
      </c>
    </row>
    <row r="120" spans="1:8" x14ac:dyDescent="0.25">
      <c r="A120" s="86" t="s">
        <v>452</v>
      </c>
      <c r="B120" s="368"/>
      <c r="C120" s="368"/>
      <c r="D120" s="368"/>
      <c r="E120" s="228">
        <v>0</v>
      </c>
      <c r="F120" s="228">
        <v>0</v>
      </c>
      <c r="G120" s="228">
        <v>0</v>
      </c>
      <c r="H120" s="228">
        <v>0</v>
      </c>
    </row>
    <row r="121" spans="1:8" x14ac:dyDescent="0.25">
      <c r="A121" s="86">
        <v>1</v>
      </c>
      <c r="B121" s="367"/>
      <c r="C121" s="367"/>
      <c r="D121" s="367"/>
      <c r="E121" s="139"/>
      <c r="F121" s="139"/>
      <c r="G121" s="139"/>
      <c r="H121" s="139"/>
    </row>
    <row r="122" spans="1:8" x14ac:dyDescent="0.25">
      <c r="A122" s="86">
        <v>2</v>
      </c>
      <c r="B122" s="367"/>
      <c r="C122" s="367"/>
      <c r="D122" s="367"/>
      <c r="E122" s="139"/>
      <c r="F122" s="139"/>
      <c r="G122" s="127"/>
      <c r="H122" s="127"/>
    </row>
    <row r="123" spans="1:8" x14ac:dyDescent="0.25">
      <c r="A123" s="86">
        <v>3</v>
      </c>
      <c r="B123" s="367"/>
      <c r="C123" s="367"/>
      <c r="D123" s="367"/>
      <c r="E123" s="139"/>
      <c r="F123" s="139"/>
      <c r="G123" s="139"/>
      <c r="H123" s="139"/>
    </row>
    <row r="124" spans="1:8" x14ac:dyDescent="0.25">
      <c r="A124" s="86">
        <v>4</v>
      </c>
      <c r="B124" s="367"/>
      <c r="C124" s="367"/>
      <c r="D124" s="367"/>
      <c r="E124" s="139"/>
      <c r="F124" s="139"/>
      <c r="G124" s="139"/>
      <c r="H124" s="139"/>
    </row>
    <row r="125" spans="1:8" x14ac:dyDescent="0.25">
      <c r="A125" s="86">
        <v>5</v>
      </c>
      <c r="B125" s="367"/>
      <c r="C125" s="367"/>
      <c r="D125" s="367"/>
      <c r="E125" s="127"/>
      <c r="F125" s="127"/>
      <c r="G125" s="127"/>
      <c r="H125" s="127"/>
    </row>
    <row r="126" spans="1:8" x14ac:dyDescent="0.25">
      <c r="A126" s="86">
        <v>6</v>
      </c>
      <c r="B126" s="367"/>
      <c r="C126" s="367"/>
      <c r="D126" s="367"/>
      <c r="E126" s="127"/>
      <c r="F126" s="272"/>
      <c r="G126" s="272"/>
      <c r="H126" s="272"/>
    </row>
    <row r="127" spans="1:8" x14ac:dyDescent="0.25">
      <c r="A127" s="86">
        <v>7</v>
      </c>
      <c r="B127" s="367"/>
      <c r="C127" s="367"/>
      <c r="D127" s="367"/>
      <c r="E127" s="272"/>
      <c r="F127" s="127"/>
      <c r="G127" s="323"/>
      <c r="H127" s="323"/>
    </row>
    <row r="128" spans="1:8" x14ac:dyDescent="0.25">
      <c r="A128" s="86">
        <v>8</v>
      </c>
      <c r="B128" s="367"/>
      <c r="C128" s="367"/>
      <c r="D128" s="367"/>
      <c r="E128" s="127"/>
      <c r="F128" s="127"/>
      <c r="G128" s="127"/>
      <c r="H128" s="127"/>
    </row>
    <row r="129" spans="1:8" x14ac:dyDescent="0.25">
      <c r="A129" s="86">
        <v>9</v>
      </c>
      <c r="B129" s="367"/>
      <c r="C129" s="367"/>
      <c r="D129" s="367"/>
      <c r="E129" s="139"/>
      <c r="F129" s="139"/>
      <c r="G129" s="323"/>
      <c r="H129" s="323"/>
    </row>
    <row r="130" spans="1:8" x14ac:dyDescent="0.25">
      <c r="A130" s="149">
        <v>10</v>
      </c>
      <c r="B130" s="366"/>
      <c r="C130" s="366"/>
      <c r="D130" s="366"/>
      <c r="E130" s="147"/>
      <c r="F130" s="147"/>
      <c r="G130" s="147"/>
      <c r="H130" s="147"/>
    </row>
    <row r="131" spans="1:8" ht="13" x14ac:dyDescent="0.3">
      <c r="A131" s="110"/>
      <c r="D131" s="265" t="s">
        <v>25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B129:D129"/>
    <mergeCell ref="B130:D130"/>
    <mergeCell ref="B124:D124"/>
    <mergeCell ref="B125:D125"/>
    <mergeCell ref="B126:D126"/>
    <mergeCell ref="B127:D127"/>
    <mergeCell ref="B128:D128"/>
    <mergeCell ref="B112:D112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02:D102"/>
    <mergeCell ref="B103:D103"/>
    <mergeCell ref="B104:D104"/>
    <mergeCell ref="B105:D105"/>
    <mergeCell ref="B106:D106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24:D24"/>
    <mergeCell ref="B25:D25"/>
    <mergeCell ref="B26:D26"/>
    <mergeCell ref="B27:D27"/>
    <mergeCell ref="B28:D28"/>
    <mergeCell ref="B6:D6"/>
    <mergeCell ref="B7:D7"/>
    <mergeCell ref="B8:D8"/>
    <mergeCell ref="B9:D9"/>
    <mergeCell ref="B10:D10"/>
    <mergeCell ref="B16:D16"/>
    <mergeCell ref="B22:D22"/>
    <mergeCell ref="B23:D23"/>
    <mergeCell ref="B11:D11"/>
    <mergeCell ref="B12:D12"/>
    <mergeCell ref="B13:D13"/>
    <mergeCell ref="B14:D14"/>
    <mergeCell ref="B15:D15"/>
    <mergeCell ref="D64:E64"/>
    <mergeCell ref="D51:E51"/>
    <mergeCell ref="D52:E52"/>
    <mergeCell ref="D53:E53"/>
    <mergeCell ref="D55:E55"/>
    <mergeCell ref="D57:E57"/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</mergeCells>
  <pageMargins left="0.25" right="0.25" top="0.75" bottom="0.75" header="0.3" footer="0.3"/>
  <pageSetup scale="1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10" customWidth="1"/>
    <col min="6" max="8" width="15.7265625" style="73" customWidth="1"/>
    <col min="9" max="16384" width="9.1796875" style="73"/>
  </cols>
  <sheetData>
    <row r="1" spans="1:8" ht="18" x14ac:dyDescent="0.4">
      <c r="A1" s="237" t="s">
        <v>495</v>
      </c>
      <c r="B1" s="236" t="s">
        <v>411</v>
      </c>
      <c r="C1" s="134"/>
      <c r="D1" s="117"/>
      <c r="E1" s="117"/>
      <c r="F1" s="117"/>
      <c r="G1" s="117"/>
      <c r="H1" s="117"/>
    </row>
    <row r="2" spans="1:8" x14ac:dyDescent="0.25">
      <c r="E2" s="73"/>
    </row>
    <row r="3" spans="1:8" ht="13" x14ac:dyDescent="0.3">
      <c r="A3" s="143">
        <v>31.218</v>
      </c>
      <c r="B3" s="113" t="s">
        <v>141</v>
      </c>
      <c r="C3" s="135"/>
      <c r="D3" s="116"/>
      <c r="E3" s="116"/>
      <c r="F3" s="116"/>
      <c r="G3" s="117"/>
      <c r="H3" s="116"/>
    </row>
    <row r="4" spans="1:8" ht="13" x14ac:dyDescent="0.3">
      <c r="B4" s="165"/>
      <c r="E4" s="99"/>
      <c r="F4" s="89"/>
      <c r="G4" s="89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B18" s="165"/>
      <c r="E18" s="99"/>
      <c r="F18" s="89"/>
      <c r="G18" s="89"/>
    </row>
    <row r="19" spans="1:8" ht="13" x14ac:dyDescent="0.3">
      <c r="A19" s="119">
        <v>31.23</v>
      </c>
      <c r="B19" s="113" t="s">
        <v>143</v>
      </c>
      <c r="C19" s="135"/>
      <c r="D19" s="116"/>
      <c r="E19" s="116"/>
      <c r="F19" s="116"/>
      <c r="G19" s="117"/>
      <c r="H19" s="116"/>
    </row>
    <row r="20" spans="1:8" x14ac:dyDescent="0.25">
      <c r="D20" s="73"/>
      <c r="E20" s="73"/>
      <c r="F20" s="86"/>
      <c r="G20" s="89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5"/>
      <c r="E34" s="145"/>
      <c r="F34" s="145"/>
      <c r="G34" s="145"/>
      <c r="H34" s="145"/>
    </row>
    <row r="35" spans="1:8" ht="13" x14ac:dyDescent="0.3">
      <c r="A35" s="119">
        <v>31.26</v>
      </c>
      <c r="B35" s="113" t="s">
        <v>145</v>
      </c>
      <c r="C35" s="135"/>
      <c r="D35" s="156"/>
      <c r="E35" s="156"/>
      <c r="F35" s="156"/>
      <c r="G35" s="269"/>
      <c r="H35" s="156"/>
    </row>
    <row r="36" spans="1:8" x14ac:dyDescent="0.25">
      <c r="A36" s="127"/>
      <c r="E36" s="73"/>
    </row>
    <row r="37" spans="1:8" x14ac:dyDescent="0.25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5">
      <c r="A38" s="86" t="s">
        <v>452</v>
      </c>
      <c r="B38" s="368"/>
      <c r="C38" s="368"/>
      <c r="D38" s="368"/>
      <c r="E38" s="228">
        <v>0</v>
      </c>
      <c r="F38" s="228">
        <v>0</v>
      </c>
      <c r="G38" s="228">
        <v>0</v>
      </c>
      <c r="H38" s="228">
        <v>0</v>
      </c>
    </row>
    <row r="39" spans="1:8" x14ac:dyDescent="0.25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5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5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5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5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5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5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5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5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5">
      <c r="A48" s="149">
        <v>10</v>
      </c>
      <c r="B48" s="366"/>
      <c r="C48" s="366"/>
      <c r="D48" s="366"/>
      <c r="E48" s="147"/>
      <c r="F48" s="147"/>
      <c r="G48" s="147"/>
      <c r="H48" s="147"/>
    </row>
    <row r="49" spans="1:8" ht="13" x14ac:dyDescent="0.3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27"/>
      <c r="E50" s="73"/>
    </row>
    <row r="51" spans="1:8" ht="18" x14ac:dyDescent="0.4">
      <c r="A51" s="237" t="s">
        <v>496</v>
      </c>
      <c r="B51" s="236" t="s">
        <v>412</v>
      </c>
      <c r="C51" s="134"/>
      <c r="D51" s="117"/>
      <c r="E51" s="117"/>
      <c r="F51" s="117"/>
      <c r="G51" s="117"/>
      <c r="H51" s="117"/>
    </row>
    <row r="52" spans="1:8" x14ac:dyDescent="0.25">
      <c r="E52" s="73"/>
    </row>
    <row r="53" spans="1:8" ht="13" x14ac:dyDescent="0.3">
      <c r="A53" s="119">
        <v>32.130000000000003</v>
      </c>
      <c r="B53" s="113" t="s">
        <v>147</v>
      </c>
      <c r="C53" s="135"/>
      <c r="D53" s="156"/>
      <c r="E53" s="156"/>
      <c r="F53" s="156"/>
      <c r="G53" s="269"/>
      <c r="H53" s="156"/>
    </row>
    <row r="54" spans="1:8" x14ac:dyDescent="0.25">
      <c r="A54" s="127"/>
      <c r="D54" s="81"/>
      <c r="E54" s="81"/>
      <c r="F54" s="81"/>
      <c r="G54" s="96"/>
      <c r="H54" s="81"/>
    </row>
    <row r="55" spans="1:8" x14ac:dyDescent="0.25">
      <c r="A55" s="271"/>
      <c r="B55" s="141"/>
      <c r="C55" s="141"/>
      <c r="D55" s="264"/>
      <c r="E55" s="147" t="s">
        <v>451</v>
      </c>
      <c r="F55" s="147" t="s">
        <v>451</v>
      </c>
      <c r="G55" s="147" t="s">
        <v>451</v>
      </c>
      <c r="H55" s="147" t="s">
        <v>451</v>
      </c>
    </row>
    <row r="56" spans="1:8" x14ac:dyDescent="0.25">
      <c r="A56" s="86" t="s">
        <v>452</v>
      </c>
      <c r="B56" s="368"/>
      <c r="C56" s="368"/>
      <c r="D56" s="368"/>
      <c r="E56" s="228">
        <v>0</v>
      </c>
      <c r="F56" s="228">
        <v>0</v>
      </c>
      <c r="G56" s="228">
        <v>0</v>
      </c>
      <c r="H56" s="228">
        <v>0</v>
      </c>
    </row>
    <row r="57" spans="1:8" x14ac:dyDescent="0.25">
      <c r="A57" s="86">
        <v>1</v>
      </c>
      <c r="B57" s="367"/>
      <c r="C57" s="367"/>
      <c r="D57" s="367"/>
      <c r="E57" s="139"/>
      <c r="F57" s="139"/>
      <c r="G57" s="139"/>
      <c r="H57" s="139"/>
    </row>
    <row r="58" spans="1:8" x14ac:dyDescent="0.25">
      <c r="A58" s="86">
        <v>2</v>
      </c>
      <c r="B58" s="367"/>
      <c r="C58" s="367"/>
      <c r="D58" s="367"/>
      <c r="E58" s="139"/>
      <c r="F58" s="139"/>
      <c r="G58" s="127"/>
      <c r="H58" s="127"/>
    </row>
    <row r="59" spans="1:8" x14ac:dyDescent="0.25">
      <c r="A59" s="86">
        <v>3</v>
      </c>
      <c r="B59" s="367"/>
      <c r="C59" s="367"/>
      <c r="D59" s="367"/>
      <c r="E59" s="139"/>
      <c r="F59" s="139"/>
      <c r="G59" s="139"/>
      <c r="H59" s="139"/>
    </row>
    <row r="60" spans="1:8" x14ac:dyDescent="0.25">
      <c r="A60" s="86">
        <v>4</v>
      </c>
      <c r="B60" s="367"/>
      <c r="C60" s="367"/>
      <c r="D60" s="367"/>
      <c r="E60" s="139"/>
      <c r="F60" s="139"/>
      <c r="G60" s="139"/>
      <c r="H60" s="139"/>
    </row>
    <row r="61" spans="1:8" x14ac:dyDescent="0.25">
      <c r="A61" s="86">
        <v>5</v>
      </c>
      <c r="B61" s="367"/>
      <c r="C61" s="367"/>
      <c r="D61" s="367"/>
      <c r="E61" s="127"/>
      <c r="F61" s="127"/>
      <c r="G61" s="127"/>
      <c r="H61" s="127"/>
    </row>
    <row r="62" spans="1:8" x14ac:dyDescent="0.25">
      <c r="A62" s="86">
        <v>6</v>
      </c>
      <c r="B62" s="367"/>
      <c r="C62" s="367"/>
      <c r="D62" s="367"/>
      <c r="E62" s="127"/>
      <c r="F62" s="272"/>
      <c r="G62" s="272"/>
      <c r="H62" s="272"/>
    </row>
    <row r="63" spans="1:8" x14ac:dyDescent="0.25">
      <c r="A63" s="86">
        <v>7</v>
      </c>
      <c r="B63" s="367"/>
      <c r="C63" s="367"/>
      <c r="D63" s="367"/>
      <c r="E63" s="272"/>
      <c r="F63" s="127"/>
      <c r="G63" s="323"/>
      <c r="H63" s="323"/>
    </row>
    <row r="64" spans="1:8" x14ac:dyDescent="0.25">
      <c r="A64" s="86">
        <v>8</v>
      </c>
      <c r="B64" s="367"/>
      <c r="C64" s="367"/>
      <c r="D64" s="367"/>
      <c r="E64" s="127"/>
      <c r="F64" s="127"/>
      <c r="G64" s="127"/>
      <c r="H64" s="127"/>
    </row>
    <row r="65" spans="1:207" x14ac:dyDescent="0.25">
      <c r="A65" s="86">
        <v>9</v>
      </c>
      <c r="B65" s="367"/>
      <c r="C65" s="367"/>
      <c r="D65" s="367"/>
      <c r="E65" s="139"/>
      <c r="F65" s="139"/>
      <c r="G65" s="323"/>
      <c r="H65" s="323"/>
    </row>
    <row r="66" spans="1:207" x14ac:dyDescent="0.25">
      <c r="A66" s="149">
        <v>10</v>
      </c>
      <c r="B66" s="366"/>
      <c r="C66" s="366"/>
      <c r="D66" s="366"/>
      <c r="E66" s="147"/>
      <c r="F66" s="147"/>
      <c r="G66" s="147"/>
      <c r="H66" s="147"/>
    </row>
    <row r="67" spans="1:207" ht="13" x14ac:dyDescent="0.3">
      <c r="A67" s="110"/>
      <c r="D67" s="265" t="s">
        <v>25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5">
      <c r="A68" s="127"/>
      <c r="D68" s="81"/>
      <c r="E68" s="81"/>
      <c r="F68" s="81"/>
      <c r="G68" s="96"/>
      <c r="H68" s="81"/>
    </row>
    <row r="69" spans="1:207" ht="13" x14ac:dyDescent="0.3">
      <c r="A69" s="268" t="s">
        <v>498</v>
      </c>
      <c r="D69" s="81"/>
      <c r="E69" s="81"/>
      <c r="F69" s="81"/>
      <c r="G69" s="96"/>
      <c r="H69" s="81"/>
    </row>
    <row r="70" spans="1:207" s="239" customFormat="1" ht="13" thickBot="1" x14ac:dyDescent="0.3">
      <c r="A70" s="108" t="s">
        <v>413</v>
      </c>
      <c r="B70" s="73"/>
      <c r="C70" s="127">
        <v>0</v>
      </c>
      <c r="D70" s="80" t="s">
        <v>213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" thickTop="1" x14ac:dyDescent="0.25">
      <c r="A71" s="108" t="s">
        <v>414</v>
      </c>
      <c r="C71" s="127">
        <v>0</v>
      </c>
      <c r="D71" s="80" t="s">
        <v>213</v>
      </c>
      <c r="E71" s="73"/>
      <c r="G71" s="96"/>
      <c r="H71" s="80"/>
    </row>
    <row r="72" spans="1:207" ht="13" x14ac:dyDescent="0.3">
      <c r="A72" s="108" t="s">
        <v>415</v>
      </c>
      <c r="C72" s="127">
        <v>0</v>
      </c>
      <c r="D72" s="80" t="s">
        <v>213</v>
      </c>
      <c r="E72" s="73"/>
      <c r="F72" s="93"/>
      <c r="G72" s="77"/>
      <c r="H72" s="93"/>
    </row>
    <row r="73" spans="1:207" x14ac:dyDescent="0.25">
      <c r="A73" s="108" t="s">
        <v>514</v>
      </c>
      <c r="C73" s="127">
        <v>0</v>
      </c>
      <c r="D73" s="80" t="s">
        <v>213</v>
      </c>
      <c r="E73" s="73"/>
    </row>
    <row r="74" spans="1:207" x14ac:dyDescent="0.25">
      <c r="A74" s="108" t="s">
        <v>512</v>
      </c>
      <c r="C74" s="127">
        <v>0</v>
      </c>
      <c r="D74" s="80" t="s">
        <v>213</v>
      </c>
      <c r="E74" s="73"/>
    </row>
    <row r="75" spans="1:207" x14ac:dyDescent="0.25">
      <c r="A75" s="108" t="s">
        <v>513</v>
      </c>
      <c r="C75" s="127">
        <v>0</v>
      </c>
      <c r="D75" s="80" t="s">
        <v>213</v>
      </c>
      <c r="E75" s="73"/>
    </row>
    <row r="76" spans="1:207" x14ac:dyDescent="0.25">
      <c r="A76" s="196" t="s">
        <v>515</v>
      </c>
      <c r="B76" s="141"/>
      <c r="C76" s="127">
        <v>0</v>
      </c>
      <c r="D76" s="80" t="s">
        <v>213</v>
      </c>
      <c r="E76" s="73"/>
    </row>
    <row r="77" spans="1:207" ht="13" x14ac:dyDescent="0.3">
      <c r="B77" s="93"/>
      <c r="C77" s="225">
        <f>SUM(C70:C76)</f>
        <v>0</v>
      </c>
      <c r="D77" s="275" t="s">
        <v>213</v>
      </c>
      <c r="E77" s="73"/>
      <c r="F77" s="142"/>
      <c r="G77" s="96"/>
      <c r="H77" s="80"/>
    </row>
    <row r="78" spans="1:207" ht="13" x14ac:dyDescent="0.3">
      <c r="D78" s="73"/>
      <c r="E78" s="73"/>
      <c r="F78" s="142"/>
      <c r="G78" s="96"/>
      <c r="H78" s="80"/>
    </row>
    <row r="79" spans="1:207" ht="13" x14ac:dyDescent="0.3">
      <c r="A79" s="267" t="s">
        <v>18</v>
      </c>
      <c r="C79" s="93"/>
      <c r="D79" s="73"/>
      <c r="E79" s="73"/>
    </row>
    <row r="80" spans="1:207" ht="13" x14ac:dyDescent="0.3">
      <c r="A80" s="108" t="s">
        <v>416</v>
      </c>
      <c r="C80" s="213"/>
      <c r="D80" s="73">
        <v>0</v>
      </c>
      <c r="E80" s="84">
        <v>75</v>
      </c>
      <c r="F80" s="73" t="s">
        <v>199</v>
      </c>
      <c r="G80" s="84">
        <f>D80*E80</f>
        <v>0</v>
      </c>
    </row>
    <row r="81" spans="1:7" ht="13" x14ac:dyDescent="0.3">
      <c r="A81" s="108" t="s">
        <v>524</v>
      </c>
      <c r="C81" s="213"/>
      <c r="D81" s="73">
        <v>0</v>
      </c>
      <c r="E81" s="84">
        <v>16</v>
      </c>
      <c r="F81" s="73" t="s">
        <v>215</v>
      </c>
      <c r="G81" s="84">
        <f>D81*E81</f>
        <v>0</v>
      </c>
    </row>
    <row r="82" spans="1:7" ht="13" x14ac:dyDescent="0.3">
      <c r="A82" s="108" t="s">
        <v>216</v>
      </c>
      <c r="C82" s="213"/>
      <c r="D82" s="73">
        <v>0</v>
      </c>
      <c r="E82" s="84">
        <v>131.85</v>
      </c>
      <c r="F82" s="73" t="s">
        <v>217</v>
      </c>
      <c r="G82" s="84">
        <f>D82*E82</f>
        <v>0</v>
      </c>
    </row>
    <row r="83" spans="1:7" ht="13" x14ac:dyDescent="0.3">
      <c r="A83" s="108" t="s">
        <v>417</v>
      </c>
      <c r="C83" s="213"/>
      <c r="D83" s="73">
        <v>0</v>
      </c>
      <c r="E83" s="84">
        <v>150</v>
      </c>
      <c r="F83" s="73" t="s">
        <v>199</v>
      </c>
      <c r="G83" s="84">
        <f>D83*E83</f>
        <v>0</v>
      </c>
    </row>
    <row r="84" spans="1:7" ht="13" x14ac:dyDescent="0.3">
      <c r="C84" s="213"/>
      <c r="D84" s="80"/>
      <c r="E84" s="123"/>
      <c r="F84" s="80"/>
      <c r="G84" s="80"/>
    </row>
    <row r="85" spans="1:7" ht="13" x14ac:dyDescent="0.3">
      <c r="A85" s="142" t="s">
        <v>220</v>
      </c>
      <c r="C85" s="212"/>
      <c r="D85" s="73"/>
      <c r="E85" s="84"/>
      <c r="G85" s="84"/>
    </row>
    <row r="86" spans="1:7" x14ac:dyDescent="0.25">
      <c r="A86" s="73" t="s">
        <v>517</v>
      </c>
      <c r="C86" s="80"/>
      <c r="D86" s="73">
        <v>0</v>
      </c>
      <c r="E86" s="84">
        <v>0</v>
      </c>
      <c r="F86" s="73" t="s">
        <v>213</v>
      </c>
      <c r="G86" s="84">
        <f t="shared" ref="G86:G102" si="4">D86*E86</f>
        <v>0</v>
      </c>
    </row>
    <row r="87" spans="1:7" x14ac:dyDescent="0.25">
      <c r="A87" s="73" t="s">
        <v>521</v>
      </c>
      <c r="D87" s="73">
        <v>0</v>
      </c>
      <c r="E87" s="84">
        <v>0</v>
      </c>
      <c r="F87" s="73" t="s">
        <v>223</v>
      </c>
      <c r="G87" s="84">
        <f>D87*E87</f>
        <v>0</v>
      </c>
    </row>
    <row r="88" spans="1:7" x14ac:dyDescent="0.25">
      <c r="A88" s="73" t="s">
        <v>418</v>
      </c>
      <c r="D88" s="73">
        <v>0</v>
      </c>
      <c r="E88" s="84">
        <v>0</v>
      </c>
      <c r="F88" s="73" t="s">
        <v>213</v>
      </c>
      <c r="G88" s="84">
        <f>D88*E88</f>
        <v>0</v>
      </c>
    </row>
    <row r="89" spans="1:7" x14ac:dyDescent="0.25">
      <c r="A89" s="73" t="s">
        <v>518</v>
      </c>
      <c r="D89" s="73">
        <v>0</v>
      </c>
      <c r="E89" s="84">
        <v>0</v>
      </c>
      <c r="F89" s="73" t="s">
        <v>213</v>
      </c>
      <c r="G89" s="84">
        <f t="shared" si="4"/>
        <v>0</v>
      </c>
    </row>
    <row r="90" spans="1:7" x14ac:dyDescent="0.25">
      <c r="A90" s="73" t="s">
        <v>516</v>
      </c>
      <c r="D90" s="73">
        <v>0</v>
      </c>
      <c r="E90" s="84">
        <v>0</v>
      </c>
      <c r="F90" s="73" t="s">
        <v>213</v>
      </c>
      <c r="G90" s="84">
        <f t="shared" si="4"/>
        <v>0</v>
      </c>
    </row>
    <row r="91" spans="1:7" x14ac:dyDescent="0.25">
      <c r="A91" s="73" t="s">
        <v>414</v>
      </c>
      <c r="D91" s="73">
        <v>0</v>
      </c>
      <c r="E91" s="84">
        <v>800</v>
      </c>
      <c r="F91" s="73" t="s">
        <v>199</v>
      </c>
      <c r="G91" s="84">
        <f t="shared" si="4"/>
        <v>0</v>
      </c>
    </row>
    <row r="92" spans="1:7" x14ac:dyDescent="0.25">
      <c r="A92" s="73" t="s">
        <v>421</v>
      </c>
      <c r="D92" s="73">
        <v>0</v>
      </c>
      <c r="E92" s="84">
        <v>0</v>
      </c>
      <c r="F92" s="73" t="s">
        <v>223</v>
      </c>
      <c r="G92" s="84">
        <f t="shared" si="4"/>
        <v>0</v>
      </c>
    </row>
    <row r="93" spans="1:7" x14ac:dyDescent="0.25">
      <c r="A93" s="73" t="s">
        <v>520</v>
      </c>
      <c r="D93" s="73">
        <v>0</v>
      </c>
      <c r="E93" s="84">
        <v>0</v>
      </c>
      <c r="F93" s="73" t="s">
        <v>213</v>
      </c>
      <c r="G93" s="84">
        <f t="shared" ref="G93" si="5">D93*E93</f>
        <v>0</v>
      </c>
    </row>
    <row r="94" spans="1:7" x14ac:dyDescent="0.25">
      <c r="A94" s="73" t="s">
        <v>522</v>
      </c>
      <c r="D94" s="73">
        <v>0</v>
      </c>
      <c r="E94" s="84">
        <v>0</v>
      </c>
      <c r="F94" s="73" t="s">
        <v>213</v>
      </c>
      <c r="G94" s="84">
        <f t="shared" si="4"/>
        <v>0</v>
      </c>
    </row>
    <row r="95" spans="1:7" x14ac:dyDescent="0.25">
      <c r="A95" s="73" t="s">
        <v>519</v>
      </c>
      <c r="D95" s="73">
        <v>0</v>
      </c>
      <c r="E95" s="84">
        <v>0</v>
      </c>
      <c r="F95" s="73" t="s">
        <v>213</v>
      </c>
      <c r="G95" s="84">
        <f t="shared" si="4"/>
        <v>0</v>
      </c>
    </row>
    <row r="96" spans="1:7" x14ac:dyDescent="0.25">
      <c r="A96" s="73" t="s">
        <v>523</v>
      </c>
      <c r="D96" s="73">
        <v>0</v>
      </c>
      <c r="E96" s="84">
        <v>0</v>
      </c>
      <c r="F96" s="73" t="s">
        <v>223</v>
      </c>
      <c r="G96" s="84">
        <f t="shared" si="4"/>
        <v>0</v>
      </c>
    </row>
    <row r="97" spans="1:8" x14ac:dyDescent="0.25">
      <c r="A97" s="73" t="s">
        <v>422</v>
      </c>
      <c r="D97" s="73">
        <v>0</v>
      </c>
      <c r="E97" s="84">
        <v>0</v>
      </c>
      <c r="F97" s="73" t="s">
        <v>223</v>
      </c>
      <c r="G97" s="84">
        <f>D97*E97</f>
        <v>0</v>
      </c>
    </row>
    <row r="98" spans="1:8" x14ac:dyDescent="0.25">
      <c r="A98" s="73" t="s">
        <v>419</v>
      </c>
      <c r="C98" s="80"/>
      <c r="D98" s="73">
        <v>0</v>
      </c>
      <c r="E98" s="84">
        <v>82.5</v>
      </c>
      <c r="F98" s="73" t="s">
        <v>420</v>
      </c>
      <c r="G98" s="84">
        <f>D98*E98</f>
        <v>0</v>
      </c>
    </row>
    <row r="99" spans="1:8" x14ac:dyDescent="0.25">
      <c r="A99" s="73" t="s">
        <v>423</v>
      </c>
      <c r="D99" s="73">
        <v>0</v>
      </c>
      <c r="E99" s="84">
        <v>1500</v>
      </c>
      <c r="F99" s="73" t="s">
        <v>199</v>
      </c>
      <c r="G99" s="84">
        <f t="shared" si="4"/>
        <v>0</v>
      </c>
    </row>
    <row r="100" spans="1:8" x14ac:dyDescent="0.25">
      <c r="A100" s="73" t="s">
        <v>226</v>
      </c>
      <c r="D100" s="73">
        <v>0</v>
      </c>
      <c r="E100" s="84">
        <v>0.4</v>
      </c>
      <c r="F100" s="73" t="s">
        <v>213</v>
      </c>
      <c r="G100" s="84">
        <f t="shared" si="4"/>
        <v>0</v>
      </c>
    </row>
    <row r="101" spans="1:8" x14ac:dyDescent="0.25">
      <c r="A101" s="73" t="s">
        <v>228</v>
      </c>
      <c r="D101" s="73">
        <v>0</v>
      </c>
      <c r="E101" s="84">
        <v>0.05</v>
      </c>
      <c r="F101" s="73" t="s">
        <v>213</v>
      </c>
      <c r="G101" s="84">
        <f t="shared" si="4"/>
        <v>0</v>
      </c>
    </row>
    <row r="102" spans="1:8" x14ac:dyDescent="0.25">
      <c r="A102" s="141" t="s">
        <v>424</v>
      </c>
      <c r="B102" s="141"/>
      <c r="C102" s="141"/>
      <c r="D102" s="276">
        <v>0</v>
      </c>
      <c r="E102" s="277">
        <v>0.45</v>
      </c>
      <c r="F102" s="276" t="s">
        <v>213</v>
      </c>
      <c r="G102" s="152">
        <f t="shared" si="4"/>
        <v>0</v>
      </c>
    </row>
    <row r="103" spans="1:8" ht="13" x14ac:dyDescent="0.3">
      <c r="A103" s="91"/>
      <c r="D103" s="73"/>
      <c r="E103" s="73"/>
      <c r="F103" s="79" t="s">
        <v>25</v>
      </c>
      <c r="G103" s="100">
        <f>SUM(G80:G102)</f>
        <v>0</v>
      </c>
    </row>
    <row r="104" spans="1:8" x14ac:dyDescent="0.25">
      <c r="D104" s="73"/>
      <c r="E104" s="73"/>
    </row>
    <row r="105" spans="1:8" ht="13" x14ac:dyDescent="0.3">
      <c r="A105" s="119">
        <v>32.142000000000003</v>
      </c>
      <c r="B105" s="113" t="s">
        <v>526</v>
      </c>
      <c r="C105" s="135"/>
      <c r="D105" s="116"/>
      <c r="E105" s="156"/>
      <c r="F105" s="156"/>
      <c r="G105" s="269"/>
      <c r="H105" s="156"/>
    </row>
    <row r="106" spans="1:8" x14ac:dyDescent="0.25">
      <c r="C106" s="81"/>
      <c r="D106" s="81"/>
      <c r="E106" s="81"/>
      <c r="F106" s="81"/>
      <c r="G106" s="96"/>
      <c r="H106" s="81"/>
    </row>
    <row r="107" spans="1:8" x14ac:dyDescent="0.25">
      <c r="A107" s="271"/>
      <c r="B107" s="141"/>
      <c r="C107" s="141"/>
      <c r="D107" s="264"/>
      <c r="E107" s="147" t="s">
        <v>451</v>
      </c>
      <c r="F107" s="147" t="s">
        <v>451</v>
      </c>
      <c r="G107" s="147" t="s">
        <v>451</v>
      </c>
      <c r="H107" s="147" t="s">
        <v>451</v>
      </c>
    </row>
    <row r="108" spans="1:8" x14ac:dyDescent="0.25">
      <c r="A108" s="86" t="s">
        <v>452</v>
      </c>
      <c r="B108" s="368"/>
      <c r="C108" s="368"/>
      <c r="D108" s="368"/>
      <c r="E108" s="228">
        <v>0</v>
      </c>
      <c r="F108" s="228">
        <v>0</v>
      </c>
      <c r="G108" s="228">
        <v>0</v>
      </c>
      <c r="H108" s="228">
        <v>0</v>
      </c>
    </row>
    <row r="109" spans="1:8" x14ac:dyDescent="0.25">
      <c r="A109" s="86">
        <v>1</v>
      </c>
      <c r="B109" s="367"/>
      <c r="C109" s="367"/>
      <c r="D109" s="367"/>
      <c r="E109" s="139"/>
      <c r="F109" s="139"/>
      <c r="G109" s="139"/>
      <c r="H109" s="139"/>
    </row>
    <row r="110" spans="1:8" x14ac:dyDescent="0.25">
      <c r="A110" s="86">
        <v>2</v>
      </c>
      <c r="B110" s="367"/>
      <c r="C110" s="367"/>
      <c r="D110" s="367"/>
      <c r="E110" s="139"/>
      <c r="F110" s="139"/>
      <c r="G110" s="127"/>
      <c r="H110" s="127"/>
    </row>
    <row r="111" spans="1:8" x14ac:dyDescent="0.25">
      <c r="A111" s="86">
        <v>3</v>
      </c>
      <c r="B111" s="367"/>
      <c r="C111" s="367"/>
      <c r="D111" s="367"/>
      <c r="E111" s="139"/>
      <c r="F111" s="139"/>
      <c r="G111" s="139"/>
      <c r="H111" s="139"/>
    </row>
    <row r="112" spans="1:8" x14ac:dyDescent="0.25">
      <c r="A112" s="86">
        <v>4</v>
      </c>
      <c r="B112" s="367"/>
      <c r="C112" s="367"/>
      <c r="D112" s="367"/>
      <c r="E112" s="139"/>
      <c r="F112" s="139"/>
      <c r="G112" s="139"/>
      <c r="H112" s="139"/>
    </row>
    <row r="113" spans="1:8" x14ac:dyDescent="0.25">
      <c r="A113" s="86">
        <v>5</v>
      </c>
      <c r="B113" s="367"/>
      <c r="C113" s="367"/>
      <c r="D113" s="367"/>
      <c r="E113" s="127"/>
      <c r="F113" s="127"/>
      <c r="G113" s="127"/>
      <c r="H113" s="127"/>
    </row>
    <row r="114" spans="1:8" x14ac:dyDescent="0.25">
      <c r="A114" s="86">
        <v>6</v>
      </c>
      <c r="B114" s="367"/>
      <c r="C114" s="367"/>
      <c r="D114" s="367"/>
      <c r="E114" s="127"/>
      <c r="F114" s="272"/>
      <c r="G114" s="272"/>
      <c r="H114" s="272"/>
    </row>
    <row r="115" spans="1:8" x14ac:dyDescent="0.25">
      <c r="A115" s="86">
        <v>7</v>
      </c>
      <c r="B115" s="367"/>
      <c r="C115" s="367"/>
      <c r="D115" s="367"/>
      <c r="E115" s="272"/>
      <c r="F115" s="127"/>
      <c r="G115" s="323"/>
      <c r="H115" s="323"/>
    </row>
    <row r="116" spans="1:8" x14ac:dyDescent="0.25">
      <c r="A116" s="86">
        <v>8</v>
      </c>
      <c r="B116" s="367"/>
      <c r="C116" s="367"/>
      <c r="D116" s="367"/>
      <c r="E116" s="127"/>
      <c r="F116" s="127"/>
      <c r="G116" s="127"/>
      <c r="H116" s="127"/>
    </row>
    <row r="117" spans="1:8" x14ac:dyDescent="0.25">
      <c r="A117" s="86">
        <v>9</v>
      </c>
      <c r="B117" s="367"/>
      <c r="C117" s="367"/>
      <c r="D117" s="367"/>
      <c r="E117" s="139"/>
      <c r="F117" s="139"/>
      <c r="G117" s="323"/>
      <c r="H117" s="323"/>
    </row>
    <row r="118" spans="1:8" x14ac:dyDescent="0.25">
      <c r="A118" s="149">
        <v>10</v>
      </c>
      <c r="B118" s="366"/>
      <c r="C118" s="366"/>
      <c r="D118" s="366"/>
      <c r="E118" s="147"/>
      <c r="F118" s="147"/>
      <c r="G118" s="147"/>
      <c r="H118" s="147"/>
    </row>
    <row r="119" spans="1:8" ht="13" x14ac:dyDescent="0.3">
      <c r="A119" s="110"/>
      <c r="D119" s="265" t="s">
        <v>25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5">
      <c r="C120" s="81"/>
      <c r="D120" s="81"/>
      <c r="E120" s="81"/>
      <c r="F120" s="81"/>
      <c r="G120" s="96"/>
      <c r="H120" s="81"/>
    </row>
    <row r="121" spans="1:8" ht="13" x14ac:dyDescent="0.3">
      <c r="A121" s="266" t="s">
        <v>498</v>
      </c>
      <c r="C121" s="81"/>
      <c r="D121" s="81"/>
      <c r="E121" s="81"/>
      <c r="F121" s="81"/>
      <c r="G121" s="96"/>
      <c r="H121" s="81"/>
    </row>
    <row r="122" spans="1:8" x14ac:dyDescent="0.25">
      <c r="A122" s="108" t="s">
        <v>413</v>
      </c>
      <c r="B122" s="127">
        <v>0</v>
      </c>
      <c r="C122" s="108" t="s">
        <v>213</v>
      </c>
      <c r="D122" s="73"/>
      <c r="E122" s="73"/>
    </row>
    <row r="123" spans="1:8" x14ac:dyDescent="0.25">
      <c r="A123" s="108" t="s">
        <v>415</v>
      </c>
      <c r="B123" s="127">
        <v>0</v>
      </c>
      <c r="C123" s="108" t="s">
        <v>213</v>
      </c>
      <c r="D123" s="73"/>
      <c r="E123" s="73"/>
    </row>
    <row r="124" spans="1:8" x14ac:dyDescent="0.25">
      <c r="A124" s="108" t="s">
        <v>414</v>
      </c>
      <c r="B124" s="127">
        <v>0</v>
      </c>
      <c r="C124" s="108" t="s">
        <v>213</v>
      </c>
      <c r="D124" s="73"/>
      <c r="E124" s="73"/>
    </row>
    <row r="125" spans="1:8" x14ac:dyDescent="0.25">
      <c r="A125" s="108" t="s">
        <v>515</v>
      </c>
      <c r="B125" s="127">
        <v>0</v>
      </c>
      <c r="C125" s="108" t="s">
        <v>213</v>
      </c>
      <c r="D125" s="73"/>
      <c r="E125" s="73"/>
    </row>
    <row r="126" spans="1:8" x14ac:dyDescent="0.25">
      <c r="A126" s="196" t="s">
        <v>513</v>
      </c>
      <c r="B126" s="147">
        <v>0</v>
      </c>
      <c r="C126" s="196" t="s">
        <v>213</v>
      </c>
      <c r="D126" s="73"/>
      <c r="E126" s="73"/>
    </row>
    <row r="127" spans="1:8" x14ac:dyDescent="0.25">
      <c r="B127" s="73">
        <f>SUM(B122:B126)</f>
        <v>0</v>
      </c>
      <c r="C127" s="108" t="s">
        <v>213</v>
      </c>
      <c r="D127" s="73"/>
      <c r="E127" s="73"/>
    </row>
    <row r="128" spans="1:8" x14ac:dyDescent="0.25">
      <c r="B128" s="141">
        <f>B127*0.08</f>
        <v>0</v>
      </c>
      <c r="C128" s="196" t="s">
        <v>527</v>
      </c>
      <c r="D128" s="73"/>
      <c r="E128" s="73"/>
    </row>
    <row r="129" spans="1:8" ht="13" x14ac:dyDescent="0.3">
      <c r="B129" s="79">
        <f>SUM(B127:B128)</f>
        <v>0</v>
      </c>
      <c r="C129" s="92" t="s">
        <v>528</v>
      </c>
      <c r="D129" s="73"/>
      <c r="E129" s="73"/>
    </row>
    <row r="130" spans="1:8" x14ac:dyDescent="0.25">
      <c r="D130" s="73"/>
      <c r="E130" s="73"/>
    </row>
    <row r="131" spans="1:8" x14ac:dyDescent="0.25">
      <c r="A131" s="108" t="s">
        <v>425</v>
      </c>
      <c r="C131" s="127">
        <v>0</v>
      </c>
      <c r="D131" s="108" t="s">
        <v>199</v>
      </c>
      <c r="E131" s="73"/>
    </row>
    <row r="132" spans="1:8" x14ac:dyDescent="0.25">
      <c r="D132" s="73"/>
      <c r="E132" s="108"/>
    </row>
    <row r="133" spans="1:8" ht="13" x14ac:dyDescent="0.3">
      <c r="A133" s="91" t="s">
        <v>532</v>
      </c>
      <c r="D133" s="73"/>
      <c r="E133" s="73"/>
    </row>
    <row r="134" spans="1:8" x14ac:dyDescent="0.25">
      <c r="A134" s="108" t="s">
        <v>529</v>
      </c>
      <c r="D134" s="127" t="s">
        <v>263</v>
      </c>
      <c r="E134" s="73">
        <v>0</v>
      </c>
      <c r="F134" s="84">
        <v>6.25</v>
      </c>
      <c r="G134" s="73" t="s">
        <v>213</v>
      </c>
      <c r="H134" s="84">
        <f t="shared" ref="H134:H142" si="7">E134*F134</f>
        <v>0</v>
      </c>
    </row>
    <row r="135" spans="1:8" x14ac:dyDescent="0.25">
      <c r="A135" s="108" t="s">
        <v>426</v>
      </c>
      <c r="D135" s="127" t="s">
        <v>263</v>
      </c>
      <c r="E135" s="73">
        <v>0</v>
      </c>
      <c r="F135" s="84">
        <v>12</v>
      </c>
      <c r="G135" s="73" t="s">
        <v>223</v>
      </c>
      <c r="H135" s="84">
        <f t="shared" si="7"/>
        <v>0</v>
      </c>
    </row>
    <row r="136" spans="1:8" x14ac:dyDescent="0.25">
      <c r="A136" s="108" t="s">
        <v>427</v>
      </c>
      <c r="D136" s="127" t="s">
        <v>263</v>
      </c>
      <c r="E136" s="73">
        <v>0</v>
      </c>
      <c r="F136" s="84">
        <v>7.25</v>
      </c>
      <c r="G136" s="73" t="s">
        <v>213</v>
      </c>
      <c r="H136" s="84">
        <f t="shared" si="7"/>
        <v>0</v>
      </c>
    </row>
    <row r="137" spans="1:8" x14ac:dyDescent="0.25">
      <c r="A137" s="108" t="s">
        <v>414</v>
      </c>
      <c r="D137" s="127" t="s">
        <v>263</v>
      </c>
      <c r="E137" s="73">
        <v>0</v>
      </c>
      <c r="F137" s="84">
        <v>15.75</v>
      </c>
      <c r="G137" s="73" t="s">
        <v>213</v>
      </c>
      <c r="H137" s="84">
        <f t="shared" si="7"/>
        <v>0</v>
      </c>
    </row>
    <row r="138" spans="1:8" x14ac:dyDescent="0.25">
      <c r="A138" s="108" t="s">
        <v>530</v>
      </c>
      <c r="D138" s="127" t="s">
        <v>263</v>
      </c>
      <c r="E138" s="73">
        <v>0</v>
      </c>
      <c r="F138" s="84">
        <v>3.25</v>
      </c>
      <c r="G138" s="73" t="s">
        <v>223</v>
      </c>
      <c r="H138" s="84">
        <f t="shared" si="7"/>
        <v>0</v>
      </c>
    </row>
    <row r="139" spans="1:8" x14ac:dyDescent="0.25">
      <c r="A139" s="108" t="s">
        <v>531</v>
      </c>
      <c r="D139" s="127" t="s">
        <v>263</v>
      </c>
      <c r="E139" s="73">
        <v>0</v>
      </c>
      <c r="F139" s="84">
        <v>6.75</v>
      </c>
      <c r="G139" s="73" t="s">
        <v>213</v>
      </c>
      <c r="H139" s="84">
        <f t="shared" si="7"/>
        <v>0</v>
      </c>
    </row>
    <row r="140" spans="1:8" x14ac:dyDescent="0.25">
      <c r="A140" s="108" t="s">
        <v>428</v>
      </c>
      <c r="D140" s="127" t="s">
        <v>263</v>
      </c>
      <c r="E140" s="73">
        <v>0</v>
      </c>
      <c r="F140" s="84">
        <v>1</v>
      </c>
      <c r="H140" s="84">
        <f t="shared" si="7"/>
        <v>0</v>
      </c>
    </row>
    <row r="141" spans="1:8" x14ac:dyDescent="0.25">
      <c r="A141" s="108" t="s">
        <v>429</v>
      </c>
      <c r="D141" s="127" t="s">
        <v>263</v>
      </c>
      <c r="E141" s="73">
        <v>0</v>
      </c>
      <c r="F141" s="84">
        <v>1.75</v>
      </c>
      <c r="G141" s="73" t="s">
        <v>213</v>
      </c>
      <c r="H141" s="84">
        <f t="shared" si="7"/>
        <v>0</v>
      </c>
    </row>
    <row r="142" spans="1:8" x14ac:dyDescent="0.25">
      <c r="A142" s="196" t="s">
        <v>430</v>
      </c>
      <c r="B142" s="141"/>
      <c r="C142" s="141"/>
      <c r="D142" s="147" t="s">
        <v>263</v>
      </c>
      <c r="E142" s="141">
        <v>0</v>
      </c>
      <c r="F142" s="152">
        <v>100</v>
      </c>
      <c r="G142" s="141" t="s">
        <v>199</v>
      </c>
      <c r="H142" s="152">
        <f t="shared" si="7"/>
        <v>0</v>
      </c>
    </row>
    <row r="143" spans="1:8" ht="13" x14ac:dyDescent="0.3">
      <c r="A143" s="108"/>
      <c r="E143" s="73"/>
      <c r="F143" s="84"/>
      <c r="G143" s="103" t="s">
        <v>25</v>
      </c>
      <c r="H143" s="101">
        <f>SUM(H134:H142)</f>
        <v>0</v>
      </c>
    </row>
    <row r="144" spans="1:8" x14ac:dyDescent="0.25">
      <c r="A144" s="108"/>
      <c r="E144" s="73"/>
      <c r="F144" s="84"/>
      <c r="H144" s="84"/>
    </row>
    <row r="145" spans="1:8" ht="13" x14ac:dyDescent="0.3">
      <c r="A145" s="214" t="s">
        <v>367</v>
      </c>
      <c r="E145" s="73"/>
      <c r="F145" s="84"/>
      <c r="H145" s="84"/>
    </row>
    <row r="146" spans="1:8" x14ac:dyDescent="0.25">
      <c r="A146" s="108" t="s">
        <v>533</v>
      </c>
      <c r="D146" s="127" t="s">
        <v>263</v>
      </c>
      <c r="E146" s="73">
        <v>0</v>
      </c>
      <c r="F146" s="84">
        <v>1.5</v>
      </c>
      <c r="G146" s="73" t="s">
        <v>213</v>
      </c>
      <c r="H146" s="84">
        <f>E146*F146</f>
        <v>0</v>
      </c>
    </row>
    <row r="147" spans="1:8" ht="13" x14ac:dyDescent="0.3">
      <c r="D147" s="103"/>
      <c r="E147" s="215"/>
    </row>
    <row r="148" spans="1:8" ht="13" x14ac:dyDescent="0.3">
      <c r="A148" s="119">
        <v>32.18</v>
      </c>
      <c r="B148" s="113" t="s">
        <v>407</v>
      </c>
      <c r="C148" s="135"/>
      <c r="D148" s="156"/>
      <c r="E148" s="156"/>
      <c r="F148" s="156"/>
      <c r="G148" s="269"/>
      <c r="H148" s="156"/>
    </row>
    <row r="150" spans="1:8" x14ac:dyDescent="0.25">
      <c r="A150" s="271"/>
      <c r="B150" s="141"/>
      <c r="C150" s="141"/>
      <c r="D150" s="264"/>
      <c r="E150" s="147" t="s">
        <v>451</v>
      </c>
      <c r="F150" s="147" t="s">
        <v>451</v>
      </c>
      <c r="G150" s="147" t="s">
        <v>451</v>
      </c>
      <c r="H150" s="147" t="s">
        <v>451</v>
      </c>
    </row>
    <row r="151" spans="1:8" x14ac:dyDescent="0.25">
      <c r="A151" s="86" t="s">
        <v>452</v>
      </c>
      <c r="B151" s="368"/>
      <c r="C151" s="368"/>
      <c r="D151" s="368"/>
      <c r="E151" s="228">
        <v>0</v>
      </c>
      <c r="F151" s="228">
        <v>0</v>
      </c>
      <c r="G151" s="228">
        <v>0</v>
      </c>
      <c r="H151" s="228">
        <v>0</v>
      </c>
    </row>
    <row r="152" spans="1:8" x14ac:dyDescent="0.25">
      <c r="A152" s="86">
        <v>1</v>
      </c>
      <c r="B152" s="367"/>
      <c r="C152" s="367"/>
      <c r="D152" s="367"/>
      <c r="E152" s="139"/>
      <c r="F152" s="139"/>
      <c r="G152" s="139"/>
      <c r="H152" s="139"/>
    </row>
    <row r="153" spans="1:8" x14ac:dyDescent="0.25">
      <c r="A153" s="86">
        <v>2</v>
      </c>
      <c r="B153" s="367"/>
      <c r="C153" s="367"/>
      <c r="D153" s="367"/>
      <c r="E153" s="139"/>
      <c r="F153" s="139"/>
      <c r="G153" s="127"/>
      <c r="H153" s="127"/>
    </row>
    <row r="154" spans="1:8" x14ac:dyDescent="0.25">
      <c r="A154" s="86">
        <v>3</v>
      </c>
      <c r="B154" s="367"/>
      <c r="C154" s="367"/>
      <c r="D154" s="367"/>
      <c r="E154" s="139"/>
      <c r="F154" s="139"/>
      <c r="G154" s="139"/>
      <c r="H154" s="139"/>
    </row>
    <row r="155" spans="1:8" x14ac:dyDescent="0.25">
      <c r="A155" s="86">
        <v>4</v>
      </c>
      <c r="B155" s="367"/>
      <c r="C155" s="367"/>
      <c r="D155" s="367"/>
      <c r="E155" s="139"/>
      <c r="F155" s="139"/>
      <c r="G155" s="139"/>
      <c r="H155" s="139"/>
    </row>
    <row r="156" spans="1:8" x14ac:dyDescent="0.25">
      <c r="A156" s="86">
        <v>5</v>
      </c>
      <c r="B156" s="367"/>
      <c r="C156" s="367"/>
      <c r="D156" s="367"/>
      <c r="E156" s="127"/>
      <c r="F156" s="127"/>
      <c r="G156" s="127"/>
      <c r="H156" s="127"/>
    </row>
    <row r="157" spans="1:8" x14ac:dyDescent="0.25">
      <c r="A157" s="86">
        <v>6</v>
      </c>
      <c r="B157" s="367"/>
      <c r="C157" s="367"/>
      <c r="D157" s="367"/>
      <c r="E157" s="127"/>
      <c r="F157" s="272"/>
      <c r="G157" s="272"/>
      <c r="H157" s="272"/>
    </row>
    <row r="158" spans="1:8" x14ac:dyDescent="0.25">
      <c r="A158" s="86">
        <v>7</v>
      </c>
      <c r="B158" s="367"/>
      <c r="C158" s="367"/>
      <c r="D158" s="367"/>
      <c r="E158" s="272"/>
      <c r="F158" s="127"/>
      <c r="G158" s="323"/>
      <c r="H158" s="323"/>
    </row>
    <row r="159" spans="1:8" x14ac:dyDescent="0.25">
      <c r="A159" s="86">
        <v>8</v>
      </c>
      <c r="B159" s="367"/>
      <c r="C159" s="367"/>
      <c r="D159" s="367"/>
      <c r="E159" s="127"/>
      <c r="F159" s="127"/>
      <c r="G159" s="127"/>
      <c r="H159" s="127"/>
    </row>
    <row r="160" spans="1:8" x14ac:dyDescent="0.25">
      <c r="A160" s="86">
        <v>9</v>
      </c>
      <c r="B160" s="367"/>
      <c r="C160" s="367"/>
      <c r="D160" s="367"/>
      <c r="E160" s="139"/>
      <c r="F160" s="139"/>
      <c r="G160" s="323"/>
      <c r="H160" s="323"/>
    </row>
    <row r="161" spans="1:8" x14ac:dyDescent="0.25">
      <c r="A161" s="149">
        <v>10</v>
      </c>
      <c r="B161" s="366"/>
      <c r="C161" s="366"/>
      <c r="D161" s="366"/>
      <c r="E161" s="147"/>
      <c r="F161" s="147"/>
      <c r="G161" s="147"/>
      <c r="H161" s="147"/>
    </row>
    <row r="162" spans="1:8" ht="13" x14ac:dyDescent="0.3">
      <c r="A162" s="110"/>
      <c r="D162" s="265" t="s">
        <v>25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ht="13" x14ac:dyDescent="0.3">
      <c r="A164" s="119">
        <v>32.180999999999997</v>
      </c>
      <c r="B164" s="113" t="s">
        <v>469</v>
      </c>
      <c r="C164" s="135"/>
      <c r="D164" s="156"/>
      <c r="E164" s="156"/>
      <c r="F164" s="156"/>
      <c r="G164" s="269"/>
      <c r="H164" s="156"/>
    </row>
    <row r="166" spans="1:8" x14ac:dyDescent="0.25">
      <c r="A166" s="271"/>
      <c r="B166" s="141"/>
      <c r="C166" s="141"/>
      <c r="D166" s="264"/>
      <c r="E166" s="147" t="s">
        <v>451</v>
      </c>
      <c r="F166" s="147" t="s">
        <v>451</v>
      </c>
      <c r="G166" s="147" t="s">
        <v>451</v>
      </c>
      <c r="H166" s="147" t="s">
        <v>451</v>
      </c>
    </row>
    <row r="167" spans="1:8" x14ac:dyDescent="0.25">
      <c r="A167" s="86" t="s">
        <v>452</v>
      </c>
      <c r="B167" s="368"/>
      <c r="C167" s="368"/>
      <c r="D167" s="368"/>
      <c r="E167" s="228">
        <v>0</v>
      </c>
      <c r="F167" s="228">
        <v>0</v>
      </c>
      <c r="G167" s="228">
        <v>0</v>
      </c>
      <c r="H167" s="228">
        <v>0</v>
      </c>
    </row>
    <row r="168" spans="1:8" x14ac:dyDescent="0.25">
      <c r="A168" s="86">
        <v>1</v>
      </c>
      <c r="B168" s="367"/>
      <c r="C168" s="367"/>
      <c r="D168" s="367"/>
      <c r="E168" s="139"/>
      <c r="F168" s="139"/>
      <c r="G168" s="139"/>
      <c r="H168" s="139"/>
    </row>
    <row r="169" spans="1:8" x14ac:dyDescent="0.25">
      <c r="A169" s="86">
        <v>2</v>
      </c>
      <c r="B169" s="367"/>
      <c r="C169" s="367"/>
      <c r="D169" s="367"/>
      <c r="E169" s="139"/>
      <c r="F169" s="139"/>
      <c r="G169" s="127"/>
      <c r="H169" s="127"/>
    </row>
    <row r="170" spans="1:8" x14ac:dyDescent="0.25">
      <c r="A170" s="86">
        <v>3</v>
      </c>
      <c r="B170" s="367"/>
      <c r="C170" s="367"/>
      <c r="D170" s="367"/>
      <c r="E170" s="139"/>
      <c r="F170" s="139"/>
      <c r="G170" s="139"/>
      <c r="H170" s="139"/>
    </row>
    <row r="171" spans="1:8" x14ac:dyDescent="0.25">
      <c r="A171" s="86">
        <v>4</v>
      </c>
      <c r="B171" s="367"/>
      <c r="C171" s="367"/>
      <c r="D171" s="367"/>
      <c r="E171" s="139"/>
      <c r="F171" s="139"/>
      <c r="G171" s="139"/>
      <c r="H171" s="139"/>
    </row>
    <row r="172" spans="1:8" x14ac:dyDescent="0.25">
      <c r="A172" s="86">
        <v>5</v>
      </c>
      <c r="B172" s="367"/>
      <c r="C172" s="367"/>
      <c r="D172" s="367"/>
      <c r="E172" s="127"/>
      <c r="F172" s="127"/>
      <c r="G172" s="127"/>
      <c r="H172" s="127"/>
    </row>
    <row r="173" spans="1:8" x14ac:dyDescent="0.25">
      <c r="A173" s="86">
        <v>6</v>
      </c>
      <c r="B173" s="367"/>
      <c r="C173" s="367"/>
      <c r="D173" s="367"/>
      <c r="E173" s="127"/>
      <c r="F173" s="272"/>
      <c r="G173" s="272"/>
      <c r="H173" s="272"/>
    </row>
    <row r="174" spans="1:8" x14ac:dyDescent="0.25">
      <c r="A174" s="86">
        <v>7</v>
      </c>
      <c r="B174" s="367"/>
      <c r="C174" s="367"/>
      <c r="D174" s="367"/>
      <c r="E174" s="272"/>
      <c r="F174" s="127"/>
      <c r="G174" s="323"/>
      <c r="H174" s="323"/>
    </row>
    <row r="175" spans="1:8" x14ac:dyDescent="0.25">
      <c r="A175" s="86">
        <v>8</v>
      </c>
      <c r="B175" s="367"/>
      <c r="C175" s="367"/>
      <c r="D175" s="367"/>
      <c r="E175" s="127"/>
      <c r="F175" s="127"/>
      <c r="G175" s="127"/>
      <c r="H175" s="127"/>
    </row>
    <row r="176" spans="1:8" x14ac:dyDescent="0.25">
      <c r="A176" s="86">
        <v>9</v>
      </c>
      <c r="B176" s="367"/>
      <c r="C176" s="367"/>
      <c r="D176" s="367"/>
      <c r="E176" s="139"/>
      <c r="F176" s="139"/>
      <c r="G176" s="323"/>
      <c r="H176" s="323"/>
    </row>
    <row r="177" spans="1:8" x14ac:dyDescent="0.25">
      <c r="A177" s="149">
        <v>10</v>
      </c>
      <c r="B177" s="366"/>
      <c r="C177" s="366"/>
      <c r="D177" s="366"/>
      <c r="E177" s="147"/>
      <c r="F177" s="147"/>
      <c r="G177" s="147"/>
      <c r="H177" s="147"/>
    </row>
    <row r="178" spans="1:8" ht="13" x14ac:dyDescent="0.3">
      <c r="A178" s="110"/>
      <c r="D178" s="265" t="s">
        <v>25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ht="13" x14ac:dyDescent="0.3">
      <c r="A180" s="119">
        <v>32.299999999999997</v>
      </c>
      <c r="B180" s="113" t="s">
        <v>150</v>
      </c>
      <c r="C180" s="135"/>
      <c r="D180" s="156"/>
      <c r="E180" s="156"/>
      <c r="F180" s="156"/>
      <c r="G180" s="269"/>
      <c r="H180" s="156"/>
    </row>
    <row r="181" spans="1:8" x14ac:dyDescent="0.25">
      <c r="D181" s="87"/>
    </row>
    <row r="182" spans="1:8" x14ac:dyDescent="0.25">
      <c r="A182" s="271"/>
      <c r="B182" s="141"/>
      <c r="C182" s="141"/>
      <c r="D182" s="264"/>
      <c r="E182" s="147" t="s">
        <v>451</v>
      </c>
      <c r="F182" s="147" t="s">
        <v>451</v>
      </c>
      <c r="G182" s="147" t="s">
        <v>451</v>
      </c>
      <c r="H182" s="147" t="s">
        <v>451</v>
      </c>
    </row>
    <row r="183" spans="1:8" x14ac:dyDescent="0.25">
      <c r="A183" s="86" t="s">
        <v>452</v>
      </c>
      <c r="B183" s="368"/>
      <c r="C183" s="368"/>
      <c r="D183" s="368"/>
      <c r="E183" s="228">
        <v>0</v>
      </c>
      <c r="F183" s="228">
        <v>0</v>
      </c>
      <c r="G183" s="228">
        <v>0</v>
      </c>
      <c r="H183" s="228">
        <v>0</v>
      </c>
    </row>
    <row r="184" spans="1:8" x14ac:dyDescent="0.25">
      <c r="A184" s="86">
        <v>1</v>
      </c>
      <c r="B184" s="367"/>
      <c r="C184" s="367"/>
      <c r="D184" s="367"/>
      <c r="E184" s="139"/>
      <c r="F184" s="139"/>
      <c r="G184" s="139"/>
      <c r="H184" s="139"/>
    </row>
    <row r="185" spans="1:8" x14ac:dyDescent="0.25">
      <c r="A185" s="86">
        <v>2</v>
      </c>
      <c r="B185" s="367"/>
      <c r="C185" s="367"/>
      <c r="D185" s="367"/>
      <c r="E185" s="139"/>
      <c r="F185" s="139"/>
      <c r="G185" s="127"/>
      <c r="H185" s="127"/>
    </row>
    <row r="186" spans="1:8" x14ac:dyDescent="0.25">
      <c r="A186" s="86">
        <v>3</v>
      </c>
      <c r="B186" s="367"/>
      <c r="C186" s="367"/>
      <c r="D186" s="367"/>
      <c r="E186" s="139"/>
      <c r="F186" s="139"/>
      <c r="G186" s="139"/>
      <c r="H186" s="139"/>
    </row>
    <row r="187" spans="1:8" x14ac:dyDescent="0.25">
      <c r="A187" s="86">
        <v>4</v>
      </c>
      <c r="B187" s="367"/>
      <c r="C187" s="367"/>
      <c r="D187" s="367"/>
      <c r="E187" s="139"/>
      <c r="F187" s="139"/>
      <c r="G187" s="139"/>
      <c r="H187" s="139"/>
    </row>
    <row r="188" spans="1:8" x14ac:dyDescent="0.25">
      <c r="A188" s="86">
        <v>5</v>
      </c>
      <c r="B188" s="367"/>
      <c r="C188" s="367"/>
      <c r="D188" s="367"/>
      <c r="E188" s="127"/>
      <c r="F188" s="127"/>
      <c r="G188" s="127"/>
      <c r="H188" s="127"/>
    </row>
    <row r="189" spans="1:8" x14ac:dyDescent="0.25">
      <c r="A189" s="86">
        <v>6</v>
      </c>
      <c r="B189" s="367"/>
      <c r="C189" s="367"/>
      <c r="D189" s="367"/>
      <c r="E189" s="127"/>
      <c r="F189" s="272"/>
      <c r="G189" s="272"/>
      <c r="H189" s="272"/>
    </row>
    <row r="190" spans="1:8" x14ac:dyDescent="0.25">
      <c r="A190" s="86">
        <v>7</v>
      </c>
      <c r="B190" s="367"/>
      <c r="C190" s="367"/>
      <c r="D190" s="367"/>
      <c r="E190" s="272"/>
      <c r="F190" s="127"/>
      <c r="G190" s="323"/>
      <c r="H190" s="323"/>
    </row>
    <row r="191" spans="1:8" x14ac:dyDescent="0.25">
      <c r="A191" s="86">
        <v>8</v>
      </c>
      <c r="B191" s="367"/>
      <c r="C191" s="367"/>
      <c r="D191" s="367"/>
      <c r="E191" s="127"/>
      <c r="F191" s="127"/>
      <c r="G191" s="127"/>
      <c r="H191" s="127"/>
    </row>
    <row r="192" spans="1:8" x14ac:dyDescent="0.25">
      <c r="A192" s="86">
        <v>9</v>
      </c>
      <c r="B192" s="367"/>
      <c r="C192" s="367"/>
      <c r="D192" s="367"/>
      <c r="E192" s="139"/>
      <c r="F192" s="139"/>
      <c r="G192" s="323"/>
      <c r="H192" s="323"/>
    </row>
    <row r="193" spans="1:8" x14ac:dyDescent="0.25">
      <c r="A193" s="149">
        <v>10</v>
      </c>
      <c r="B193" s="366"/>
      <c r="C193" s="366"/>
      <c r="D193" s="366"/>
      <c r="E193" s="147"/>
      <c r="F193" s="147"/>
      <c r="G193" s="147"/>
      <c r="H193" s="147"/>
    </row>
    <row r="194" spans="1:8" ht="13" x14ac:dyDescent="0.3">
      <c r="A194" s="110"/>
      <c r="D194" s="265" t="s">
        <v>25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5">
      <c r="D195" s="87"/>
    </row>
    <row r="196" spans="1:8" ht="13" x14ac:dyDescent="0.3">
      <c r="A196" s="119">
        <v>32.31</v>
      </c>
      <c r="B196" s="113" t="s">
        <v>408</v>
      </c>
      <c r="C196" s="135"/>
      <c r="D196" s="156"/>
      <c r="E196" s="156"/>
      <c r="F196" s="156"/>
      <c r="G196" s="269"/>
      <c r="H196" s="156"/>
    </row>
    <row r="197" spans="1:8" x14ac:dyDescent="0.25">
      <c r="A197" s="110"/>
      <c r="D197" s="73"/>
      <c r="E197" s="73"/>
    </row>
    <row r="198" spans="1:8" x14ac:dyDescent="0.25">
      <c r="A198" s="271"/>
      <c r="B198" s="141"/>
      <c r="C198" s="141"/>
      <c r="D198" s="264"/>
      <c r="E198" s="147" t="s">
        <v>451</v>
      </c>
      <c r="F198" s="147" t="s">
        <v>451</v>
      </c>
      <c r="G198" s="147" t="s">
        <v>451</v>
      </c>
      <c r="H198" s="147" t="s">
        <v>451</v>
      </c>
    </row>
    <row r="199" spans="1:8" x14ac:dyDescent="0.25">
      <c r="A199" s="86" t="s">
        <v>452</v>
      </c>
      <c r="B199" s="368"/>
      <c r="C199" s="368"/>
      <c r="D199" s="368"/>
      <c r="E199" s="228">
        <v>0</v>
      </c>
      <c r="F199" s="228">
        <v>0</v>
      </c>
      <c r="G199" s="228">
        <v>0</v>
      </c>
      <c r="H199" s="228">
        <v>0</v>
      </c>
    </row>
    <row r="200" spans="1:8" x14ac:dyDescent="0.25">
      <c r="A200" s="86">
        <v>1</v>
      </c>
      <c r="B200" s="367"/>
      <c r="C200" s="367"/>
      <c r="D200" s="367"/>
      <c r="E200" s="139"/>
      <c r="F200" s="139"/>
      <c r="G200" s="139"/>
      <c r="H200" s="139"/>
    </row>
    <row r="201" spans="1:8" x14ac:dyDescent="0.25">
      <c r="A201" s="86">
        <v>2</v>
      </c>
      <c r="B201" s="367"/>
      <c r="C201" s="367"/>
      <c r="D201" s="367"/>
      <c r="E201" s="139"/>
      <c r="F201" s="139"/>
      <c r="G201" s="127"/>
      <c r="H201" s="127"/>
    </row>
    <row r="202" spans="1:8" x14ac:dyDescent="0.25">
      <c r="A202" s="86">
        <v>3</v>
      </c>
      <c r="B202" s="367"/>
      <c r="C202" s="367"/>
      <c r="D202" s="367"/>
      <c r="E202" s="139"/>
      <c r="F202" s="139"/>
      <c r="G202" s="139"/>
      <c r="H202" s="139"/>
    </row>
    <row r="203" spans="1:8" x14ac:dyDescent="0.25">
      <c r="A203" s="86">
        <v>4</v>
      </c>
      <c r="B203" s="367"/>
      <c r="C203" s="367"/>
      <c r="D203" s="367"/>
      <c r="E203" s="139"/>
      <c r="F203" s="139"/>
      <c r="G203" s="139"/>
      <c r="H203" s="139"/>
    </row>
    <row r="204" spans="1:8" x14ac:dyDescent="0.25">
      <c r="A204" s="86">
        <v>5</v>
      </c>
      <c r="B204" s="367"/>
      <c r="C204" s="367"/>
      <c r="D204" s="367"/>
      <c r="E204" s="127"/>
      <c r="F204" s="127"/>
      <c r="G204" s="127"/>
      <c r="H204" s="127"/>
    </row>
    <row r="205" spans="1:8" x14ac:dyDescent="0.25">
      <c r="A205" s="86">
        <v>6</v>
      </c>
      <c r="B205" s="367"/>
      <c r="C205" s="367"/>
      <c r="D205" s="367"/>
      <c r="E205" s="127"/>
      <c r="F205" s="272"/>
      <c r="G205" s="272"/>
      <c r="H205" s="272"/>
    </row>
    <row r="206" spans="1:8" x14ac:dyDescent="0.25">
      <c r="A206" s="86">
        <v>7</v>
      </c>
      <c r="B206" s="367"/>
      <c r="C206" s="367"/>
      <c r="D206" s="367"/>
      <c r="E206" s="272"/>
      <c r="F206" s="127"/>
      <c r="G206" s="323"/>
      <c r="H206" s="323"/>
    </row>
    <row r="207" spans="1:8" x14ac:dyDescent="0.25">
      <c r="A207" s="86">
        <v>8</v>
      </c>
      <c r="B207" s="367"/>
      <c r="C207" s="367"/>
      <c r="D207" s="367"/>
      <c r="E207" s="127"/>
      <c r="F207" s="127"/>
      <c r="G207" s="127"/>
      <c r="H207" s="127"/>
    </row>
    <row r="208" spans="1:8" x14ac:dyDescent="0.25">
      <c r="A208" s="86">
        <v>9</v>
      </c>
      <c r="B208" s="367"/>
      <c r="C208" s="367"/>
      <c r="D208" s="367"/>
      <c r="E208" s="139"/>
      <c r="F208" s="139"/>
      <c r="G208" s="323"/>
      <c r="H208" s="323"/>
    </row>
    <row r="209" spans="1:8" x14ac:dyDescent="0.25">
      <c r="A209" s="149">
        <v>10</v>
      </c>
      <c r="B209" s="366"/>
      <c r="C209" s="366"/>
      <c r="D209" s="366"/>
      <c r="E209" s="147"/>
      <c r="F209" s="147"/>
      <c r="G209" s="147"/>
      <c r="H209" s="147"/>
    </row>
    <row r="210" spans="1:8" ht="13" x14ac:dyDescent="0.3">
      <c r="A210" s="110"/>
      <c r="D210" s="265" t="s">
        <v>25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5">
      <c r="A211" s="110"/>
      <c r="D211" s="73"/>
      <c r="E211" s="73"/>
    </row>
    <row r="212" spans="1:8" ht="13" x14ac:dyDescent="0.3">
      <c r="A212" s="119">
        <v>32.32</v>
      </c>
      <c r="B212" s="113" t="s">
        <v>153</v>
      </c>
      <c r="C212" s="135"/>
      <c r="D212" s="156"/>
      <c r="E212" s="156"/>
      <c r="F212" s="156"/>
      <c r="G212" s="269"/>
      <c r="H212" s="156"/>
    </row>
    <row r="213" spans="1:8" x14ac:dyDescent="0.25">
      <c r="A213" s="110"/>
      <c r="D213" s="73"/>
      <c r="E213" s="73"/>
    </row>
    <row r="214" spans="1:8" x14ac:dyDescent="0.25">
      <c r="A214" s="271"/>
      <c r="B214" s="141"/>
      <c r="C214" s="141"/>
      <c r="D214" s="264"/>
      <c r="E214" s="147" t="s">
        <v>451</v>
      </c>
      <c r="F214" s="147" t="s">
        <v>451</v>
      </c>
      <c r="G214" s="147" t="s">
        <v>451</v>
      </c>
      <c r="H214" s="147" t="s">
        <v>451</v>
      </c>
    </row>
    <row r="215" spans="1:8" x14ac:dyDescent="0.25">
      <c r="A215" s="86" t="s">
        <v>452</v>
      </c>
      <c r="B215" s="368"/>
      <c r="C215" s="368"/>
      <c r="D215" s="368"/>
      <c r="E215" s="228">
        <v>0</v>
      </c>
      <c r="F215" s="228">
        <v>0</v>
      </c>
      <c r="G215" s="228">
        <v>0</v>
      </c>
      <c r="H215" s="228">
        <v>0</v>
      </c>
    </row>
    <row r="216" spans="1:8" x14ac:dyDescent="0.25">
      <c r="A216" s="86">
        <v>1</v>
      </c>
      <c r="B216" s="367"/>
      <c r="C216" s="367"/>
      <c r="D216" s="367"/>
      <c r="E216" s="139"/>
      <c r="F216" s="139"/>
      <c r="G216" s="139"/>
      <c r="H216" s="139"/>
    </row>
    <row r="217" spans="1:8" x14ac:dyDescent="0.25">
      <c r="A217" s="86">
        <v>2</v>
      </c>
      <c r="B217" s="367"/>
      <c r="C217" s="367"/>
      <c r="D217" s="367"/>
      <c r="E217" s="139"/>
      <c r="F217" s="139"/>
      <c r="G217" s="127"/>
      <c r="H217" s="127"/>
    </row>
    <row r="218" spans="1:8" x14ac:dyDescent="0.25">
      <c r="A218" s="86">
        <v>3</v>
      </c>
      <c r="B218" s="367"/>
      <c r="C218" s="367"/>
      <c r="D218" s="367"/>
      <c r="E218" s="139"/>
      <c r="F218" s="139"/>
      <c r="G218" s="139"/>
      <c r="H218" s="139"/>
    </row>
    <row r="219" spans="1:8" x14ac:dyDescent="0.25">
      <c r="A219" s="86">
        <v>4</v>
      </c>
      <c r="B219" s="367"/>
      <c r="C219" s="367"/>
      <c r="D219" s="367"/>
      <c r="E219" s="139"/>
      <c r="F219" s="139"/>
      <c r="G219" s="139"/>
      <c r="H219" s="139"/>
    </row>
    <row r="220" spans="1:8" x14ac:dyDescent="0.25">
      <c r="A220" s="86">
        <v>5</v>
      </c>
      <c r="B220" s="367"/>
      <c r="C220" s="367"/>
      <c r="D220" s="367"/>
      <c r="E220" s="127"/>
      <c r="F220" s="127"/>
      <c r="G220" s="127"/>
      <c r="H220" s="127"/>
    </row>
    <row r="221" spans="1:8" x14ac:dyDescent="0.25">
      <c r="A221" s="86">
        <v>6</v>
      </c>
      <c r="B221" s="367"/>
      <c r="C221" s="367"/>
      <c r="D221" s="367"/>
      <c r="E221" s="127"/>
      <c r="F221" s="272"/>
      <c r="G221" s="272"/>
      <c r="H221" s="272"/>
    </row>
    <row r="222" spans="1:8" x14ac:dyDescent="0.25">
      <c r="A222" s="86">
        <v>7</v>
      </c>
      <c r="B222" s="367"/>
      <c r="C222" s="367"/>
      <c r="D222" s="367"/>
      <c r="E222" s="272"/>
      <c r="F222" s="127"/>
      <c r="G222" s="323"/>
      <c r="H222" s="323"/>
    </row>
    <row r="223" spans="1:8" x14ac:dyDescent="0.25">
      <c r="A223" s="86">
        <v>8</v>
      </c>
      <c r="B223" s="367"/>
      <c r="C223" s="367"/>
      <c r="D223" s="367"/>
      <c r="E223" s="127"/>
      <c r="F223" s="127"/>
      <c r="G223" s="127"/>
      <c r="H223" s="127"/>
    </row>
    <row r="224" spans="1:8" x14ac:dyDescent="0.25">
      <c r="A224" s="86">
        <v>9</v>
      </c>
      <c r="B224" s="367"/>
      <c r="C224" s="367"/>
      <c r="D224" s="367"/>
      <c r="E224" s="139"/>
      <c r="F224" s="139"/>
      <c r="G224" s="323"/>
      <c r="H224" s="323"/>
    </row>
    <row r="225" spans="1:8" x14ac:dyDescent="0.25">
      <c r="A225" s="149">
        <v>10</v>
      </c>
      <c r="B225" s="366"/>
      <c r="C225" s="366"/>
      <c r="D225" s="366"/>
      <c r="E225" s="147"/>
      <c r="F225" s="147"/>
      <c r="G225" s="147"/>
      <c r="H225" s="147"/>
    </row>
    <row r="226" spans="1:8" ht="13" x14ac:dyDescent="0.3">
      <c r="A226" s="110"/>
      <c r="D226" s="265" t="s">
        <v>25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5">
      <c r="A227" s="110"/>
      <c r="D227" s="73"/>
      <c r="E227" s="73"/>
    </row>
    <row r="228" spans="1:8" ht="13" x14ac:dyDescent="0.3">
      <c r="A228" s="119">
        <v>32.392000000000003</v>
      </c>
      <c r="B228" s="113" t="s">
        <v>409</v>
      </c>
      <c r="C228" s="135"/>
      <c r="D228" s="156"/>
      <c r="E228" s="156"/>
      <c r="F228" s="156"/>
      <c r="G228" s="269"/>
      <c r="H228" s="156"/>
    </row>
    <row r="229" spans="1:8" x14ac:dyDescent="0.25">
      <c r="A229" s="110"/>
      <c r="D229" s="73"/>
      <c r="E229" s="73"/>
    </row>
    <row r="230" spans="1:8" x14ac:dyDescent="0.25">
      <c r="A230" s="271"/>
      <c r="B230" s="141"/>
      <c r="C230" s="141"/>
      <c r="D230" s="264"/>
      <c r="E230" s="147" t="s">
        <v>451</v>
      </c>
      <c r="F230" s="147" t="s">
        <v>451</v>
      </c>
      <c r="G230" s="147" t="s">
        <v>451</v>
      </c>
      <c r="H230" s="147" t="s">
        <v>451</v>
      </c>
    </row>
    <row r="231" spans="1:8" x14ac:dyDescent="0.25">
      <c r="A231" s="86" t="s">
        <v>452</v>
      </c>
      <c r="B231" s="368"/>
      <c r="C231" s="368"/>
      <c r="D231" s="368"/>
      <c r="E231" s="228">
        <v>0</v>
      </c>
      <c r="F231" s="228">
        <v>0</v>
      </c>
      <c r="G231" s="228">
        <v>0</v>
      </c>
      <c r="H231" s="228">
        <v>0</v>
      </c>
    </row>
    <row r="232" spans="1:8" x14ac:dyDescent="0.25">
      <c r="A232" s="86">
        <v>1</v>
      </c>
      <c r="B232" s="367"/>
      <c r="C232" s="367"/>
      <c r="D232" s="367"/>
      <c r="E232" s="139"/>
      <c r="F232" s="139"/>
      <c r="G232" s="139"/>
      <c r="H232" s="139"/>
    </row>
    <row r="233" spans="1:8" x14ac:dyDescent="0.25">
      <c r="A233" s="86">
        <v>2</v>
      </c>
      <c r="B233" s="367"/>
      <c r="C233" s="367"/>
      <c r="D233" s="367"/>
      <c r="E233" s="139"/>
      <c r="F233" s="139"/>
      <c r="G233" s="127"/>
      <c r="H233" s="127"/>
    </row>
    <row r="234" spans="1:8" x14ac:dyDescent="0.25">
      <c r="A234" s="86">
        <v>3</v>
      </c>
      <c r="B234" s="367"/>
      <c r="C234" s="367"/>
      <c r="D234" s="367"/>
      <c r="E234" s="139"/>
      <c r="F234" s="139"/>
      <c r="G234" s="139"/>
      <c r="H234" s="139"/>
    </row>
    <row r="235" spans="1:8" x14ac:dyDescent="0.25">
      <c r="A235" s="86">
        <v>4</v>
      </c>
      <c r="B235" s="367"/>
      <c r="C235" s="367"/>
      <c r="D235" s="367"/>
      <c r="E235" s="139"/>
      <c r="F235" s="139"/>
      <c r="G235" s="139"/>
      <c r="H235" s="139"/>
    </row>
    <row r="236" spans="1:8" x14ac:dyDescent="0.25">
      <c r="A236" s="86">
        <v>5</v>
      </c>
      <c r="B236" s="367"/>
      <c r="C236" s="367"/>
      <c r="D236" s="367"/>
      <c r="E236" s="127"/>
      <c r="F236" s="127"/>
      <c r="G236" s="127"/>
      <c r="H236" s="127"/>
    </row>
    <row r="237" spans="1:8" x14ac:dyDescent="0.25">
      <c r="A237" s="86">
        <v>6</v>
      </c>
      <c r="B237" s="367"/>
      <c r="C237" s="367"/>
      <c r="D237" s="367"/>
      <c r="E237" s="127"/>
      <c r="F237" s="272"/>
      <c r="G237" s="272"/>
      <c r="H237" s="272"/>
    </row>
    <row r="238" spans="1:8" x14ac:dyDescent="0.25">
      <c r="A238" s="86">
        <v>7</v>
      </c>
      <c r="B238" s="367"/>
      <c r="C238" s="367"/>
      <c r="D238" s="367"/>
      <c r="E238" s="272"/>
      <c r="F238" s="127"/>
      <c r="G238" s="323"/>
      <c r="H238" s="323"/>
    </row>
    <row r="239" spans="1:8" x14ac:dyDescent="0.25">
      <c r="A239" s="86">
        <v>8</v>
      </c>
      <c r="B239" s="367"/>
      <c r="C239" s="367"/>
      <c r="D239" s="367"/>
      <c r="E239" s="127"/>
      <c r="F239" s="127"/>
      <c r="G239" s="127"/>
      <c r="H239" s="127"/>
    </row>
    <row r="240" spans="1:8" x14ac:dyDescent="0.25">
      <c r="A240" s="86">
        <v>9</v>
      </c>
      <c r="B240" s="367"/>
      <c r="C240" s="367"/>
      <c r="D240" s="367"/>
      <c r="E240" s="139"/>
      <c r="F240" s="139"/>
      <c r="G240" s="323"/>
      <c r="H240" s="323"/>
    </row>
    <row r="241" spans="1:8" x14ac:dyDescent="0.25">
      <c r="A241" s="149">
        <v>10</v>
      </c>
      <c r="B241" s="366"/>
      <c r="C241" s="366"/>
      <c r="D241" s="366"/>
      <c r="E241" s="147"/>
      <c r="F241" s="147"/>
      <c r="G241" s="147"/>
      <c r="H241" s="147"/>
    </row>
    <row r="242" spans="1:8" ht="13" x14ac:dyDescent="0.3">
      <c r="A242" s="110"/>
      <c r="D242" s="265" t="s">
        <v>25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5">
      <c r="A243" s="110"/>
      <c r="D243" s="73"/>
      <c r="E243" s="73"/>
    </row>
    <row r="244" spans="1:8" ht="13" x14ac:dyDescent="0.3">
      <c r="A244" s="119">
        <v>32.393999999999998</v>
      </c>
      <c r="B244" s="113" t="s">
        <v>410</v>
      </c>
      <c r="C244" s="135"/>
      <c r="D244" s="156"/>
      <c r="E244" s="156"/>
      <c r="F244" s="156"/>
      <c r="G244" s="269"/>
      <c r="H244" s="156"/>
    </row>
    <row r="245" spans="1:8" x14ac:dyDescent="0.25">
      <c r="A245" s="110"/>
      <c r="D245" s="73"/>
      <c r="E245" s="73"/>
    </row>
    <row r="246" spans="1:8" x14ac:dyDescent="0.25">
      <c r="A246" s="271"/>
      <c r="B246" s="141"/>
      <c r="C246" s="141"/>
      <c r="D246" s="264"/>
      <c r="E246" s="147" t="s">
        <v>451</v>
      </c>
      <c r="F246" s="147" t="s">
        <v>451</v>
      </c>
      <c r="G246" s="147" t="s">
        <v>451</v>
      </c>
      <c r="H246" s="147" t="s">
        <v>451</v>
      </c>
    </row>
    <row r="247" spans="1:8" x14ac:dyDescent="0.25">
      <c r="A247" s="86" t="s">
        <v>452</v>
      </c>
      <c r="B247" s="368"/>
      <c r="C247" s="368"/>
      <c r="D247" s="368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5">
      <c r="A248" s="86">
        <v>1</v>
      </c>
      <c r="B248" s="367"/>
      <c r="C248" s="367"/>
      <c r="D248" s="367"/>
      <c r="E248" s="139"/>
      <c r="F248" s="139"/>
      <c r="G248" s="139"/>
      <c r="H248" s="139"/>
    </row>
    <row r="249" spans="1:8" x14ac:dyDescent="0.25">
      <c r="A249" s="86">
        <v>2</v>
      </c>
      <c r="B249" s="367"/>
      <c r="C249" s="367"/>
      <c r="D249" s="367"/>
      <c r="E249" s="139"/>
      <c r="F249" s="139"/>
      <c r="G249" s="127"/>
      <c r="H249" s="127"/>
    </row>
    <row r="250" spans="1:8" x14ac:dyDescent="0.25">
      <c r="A250" s="86">
        <v>3</v>
      </c>
      <c r="B250" s="367"/>
      <c r="C250" s="367"/>
      <c r="D250" s="367"/>
      <c r="E250" s="139"/>
      <c r="F250" s="139"/>
      <c r="G250" s="139"/>
      <c r="H250" s="139"/>
    </row>
    <row r="251" spans="1:8" x14ac:dyDescent="0.25">
      <c r="A251" s="86">
        <v>4</v>
      </c>
      <c r="B251" s="367"/>
      <c r="C251" s="367"/>
      <c r="D251" s="367"/>
      <c r="E251" s="139"/>
      <c r="F251" s="139"/>
      <c r="G251" s="139"/>
      <c r="H251" s="139"/>
    </row>
    <row r="252" spans="1:8" x14ac:dyDescent="0.25">
      <c r="A252" s="86">
        <v>5</v>
      </c>
      <c r="B252" s="367"/>
      <c r="C252" s="367"/>
      <c r="D252" s="367"/>
      <c r="E252" s="127"/>
      <c r="F252" s="127"/>
      <c r="G252" s="127"/>
      <c r="H252" s="127"/>
    </row>
    <row r="253" spans="1:8" x14ac:dyDescent="0.25">
      <c r="A253" s="86">
        <v>6</v>
      </c>
      <c r="B253" s="367"/>
      <c r="C253" s="367"/>
      <c r="D253" s="367"/>
      <c r="E253" s="127"/>
      <c r="F253" s="272"/>
      <c r="G253" s="272"/>
      <c r="H253" s="272"/>
    </row>
    <row r="254" spans="1:8" x14ac:dyDescent="0.25">
      <c r="A254" s="86">
        <v>7</v>
      </c>
      <c r="B254" s="367"/>
      <c r="C254" s="367"/>
      <c r="D254" s="367"/>
      <c r="E254" s="272"/>
      <c r="F254" s="127"/>
      <c r="G254" s="323"/>
      <c r="H254" s="323"/>
    </row>
    <row r="255" spans="1:8" x14ac:dyDescent="0.25">
      <c r="A255" s="86">
        <v>8</v>
      </c>
      <c r="B255" s="367"/>
      <c r="C255" s="367"/>
      <c r="D255" s="367"/>
      <c r="E255" s="127"/>
      <c r="F255" s="127"/>
      <c r="G255" s="127"/>
      <c r="H255" s="127"/>
    </row>
    <row r="256" spans="1:8" x14ac:dyDescent="0.25">
      <c r="A256" s="86">
        <v>9</v>
      </c>
      <c r="B256" s="367"/>
      <c r="C256" s="367"/>
      <c r="D256" s="367"/>
      <c r="E256" s="139"/>
      <c r="F256" s="139"/>
      <c r="G256" s="323"/>
      <c r="H256" s="323"/>
    </row>
    <row r="257" spans="1:8" x14ac:dyDescent="0.25">
      <c r="A257" s="149">
        <v>10</v>
      </c>
      <c r="B257" s="366"/>
      <c r="C257" s="366"/>
      <c r="D257" s="366"/>
      <c r="E257" s="147"/>
      <c r="F257" s="147"/>
      <c r="G257" s="147"/>
      <c r="H257" s="147"/>
    </row>
    <row r="258" spans="1:8" ht="13" x14ac:dyDescent="0.3">
      <c r="A258" s="110"/>
      <c r="D258" s="265" t="s">
        <v>25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5">
      <c r="A259" s="110"/>
      <c r="D259" s="73"/>
      <c r="E259" s="73"/>
    </row>
    <row r="260" spans="1:8" ht="13" x14ac:dyDescent="0.3">
      <c r="A260" s="119">
        <v>32.799999999999997</v>
      </c>
      <c r="B260" s="113" t="s">
        <v>443</v>
      </c>
      <c r="C260" s="135"/>
      <c r="D260" s="156"/>
      <c r="E260" s="156"/>
      <c r="F260" s="156"/>
      <c r="G260" s="269"/>
      <c r="H260" s="156"/>
    </row>
    <row r="261" spans="1:8" x14ac:dyDescent="0.25">
      <c r="A261" s="110"/>
      <c r="D261" s="73"/>
      <c r="E261" s="73"/>
    </row>
    <row r="262" spans="1:8" x14ac:dyDescent="0.25">
      <c r="A262" s="271"/>
      <c r="B262" s="141"/>
      <c r="C262" s="141"/>
      <c r="D262" s="264"/>
      <c r="E262" s="147" t="s">
        <v>451</v>
      </c>
      <c r="F262" s="147" t="s">
        <v>451</v>
      </c>
      <c r="G262" s="147" t="s">
        <v>451</v>
      </c>
      <c r="H262" s="147" t="s">
        <v>451</v>
      </c>
    </row>
    <row r="263" spans="1:8" x14ac:dyDescent="0.25">
      <c r="A263" s="86" t="s">
        <v>452</v>
      </c>
      <c r="B263" s="368"/>
      <c r="C263" s="368"/>
      <c r="D263" s="368"/>
      <c r="E263" s="228">
        <v>0</v>
      </c>
      <c r="F263" s="228">
        <v>0</v>
      </c>
      <c r="G263" s="228">
        <v>0</v>
      </c>
      <c r="H263" s="228">
        <v>0</v>
      </c>
    </row>
    <row r="264" spans="1:8" x14ac:dyDescent="0.25">
      <c r="A264" s="86">
        <v>1</v>
      </c>
      <c r="B264" s="367"/>
      <c r="C264" s="367"/>
      <c r="D264" s="367"/>
      <c r="E264" s="139"/>
      <c r="F264" s="139"/>
      <c r="G264" s="139"/>
      <c r="H264" s="139"/>
    </row>
    <row r="265" spans="1:8" x14ac:dyDescent="0.25">
      <c r="A265" s="86">
        <v>2</v>
      </c>
      <c r="B265" s="367"/>
      <c r="C265" s="367"/>
      <c r="D265" s="367"/>
      <c r="E265" s="139"/>
      <c r="F265" s="139"/>
      <c r="G265" s="127"/>
      <c r="H265" s="127"/>
    </row>
    <row r="266" spans="1:8" x14ac:dyDescent="0.25">
      <c r="A266" s="86">
        <v>3</v>
      </c>
      <c r="B266" s="367"/>
      <c r="C266" s="367"/>
      <c r="D266" s="367"/>
      <c r="E266" s="139"/>
      <c r="F266" s="139"/>
      <c r="G266" s="139"/>
      <c r="H266" s="139"/>
    </row>
    <row r="267" spans="1:8" x14ac:dyDescent="0.25">
      <c r="A267" s="86">
        <v>4</v>
      </c>
      <c r="B267" s="367"/>
      <c r="C267" s="367"/>
      <c r="D267" s="367"/>
      <c r="E267" s="139"/>
      <c r="F267" s="139"/>
      <c r="G267" s="139"/>
      <c r="H267" s="139"/>
    </row>
    <row r="268" spans="1:8" x14ac:dyDescent="0.25">
      <c r="A268" s="86">
        <v>5</v>
      </c>
      <c r="B268" s="367"/>
      <c r="C268" s="367"/>
      <c r="D268" s="367"/>
      <c r="E268" s="127"/>
      <c r="F268" s="127"/>
      <c r="G268" s="127"/>
      <c r="H268" s="127"/>
    </row>
    <row r="269" spans="1:8" x14ac:dyDescent="0.25">
      <c r="A269" s="86">
        <v>6</v>
      </c>
      <c r="B269" s="367"/>
      <c r="C269" s="367"/>
      <c r="D269" s="367"/>
      <c r="E269" s="127"/>
      <c r="F269" s="272"/>
      <c r="G269" s="272"/>
      <c r="H269" s="272"/>
    </row>
    <row r="270" spans="1:8" x14ac:dyDescent="0.25">
      <c r="A270" s="86">
        <v>7</v>
      </c>
      <c r="B270" s="367"/>
      <c r="C270" s="367"/>
      <c r="D270" s="367"/>
      <c r="E270" s="272"/>
      <c r="F270" s="127"/>
      <c r="G270" s="323"/>
      <c r="H270" s="323"/>
    </row>
    <row r="271" spans="1:8" x14ac:dyDescent="0.25">
      <c r="A271" s="86">
        <v>8</v>
      </c>
      <c r="B271" s="367"/>
      <c r="C271" s="367"/>
      <c r="D271" s="367"/>
      <c r="E271" s="127"/>
      <c r="F271" s="127"/>
      <c r="G271" s="127"/>
      <c r="H271" s="127"/>
    </row>
    <row r="272" spans="1:8" x14ac:dyDescent="0.25">
      <c r="A272" s="86">
        <v>9</v>
      </c>
      <c r="B272" s="367"/>
      <c r="C272" s="367"/>
      <c r="D272" s="367"/>
      <c r="E272" s="139"/>
      <c r="F272" s="139"/>
      <c r="G272" s="323"/>
      <c r="H272" s="323"/>
    </row>
    <row r="273" spans="1:8" x14ac:dyDescent="0.25">
      <c r="A273" s="149">
        <v>10</v>
      </c>
      <c r="B273" s="366"/>
      <c r="C273" s="366"/>
      <c r="D273" s="366"/>
      <c r="E273" s="147"/>
      <c r="F273" s="147"/>
      <c r="G273" s="147"/>
      <c r="H273" s="147"/>
    </row>
    <row r="274" spans="1:8" ht="13" x14ac:dyDescent="0.3">
      <c r="A274" s="110"/>
      <c r="D274" s="265" t="s">
        <v>25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5">
      <c r="A275" s="110"/>
      <c r="D275" s="73"/>
      <c r="E275" s="73"/>
    </row>
    <row r="276" spans="1:8" ht="13" x14ac:dyDescent="0.3">
      <c r="A276" s="119">
        <v>32.921999999999997</v>
      </c>
      <c r="B276" s="113" t="s">
        <v>444</v>
      </c>
      <c r="C276" s="135"/>
      <c r="D276" s="116"/>
      <c r="E276" s="116"/>
      <c r="F276" s="116"/>
      <c r="G276" s="117"/>
      <c r="H276" s="116"/>
    </row>
    <row r="277" spans="1:8" x14ac:dyDescent="0.25">
      <c r="A277" s="110"/>
      <c r="D277" s="73"/>
      <c r="E277" s="73"/>
    </row>
    <row r="278" spans="1:8" x14ac:dyDescent="0.25">
      <c r="A278" s="110"/>
      <c r="B278" s="73" t="s">
        <v>525</v>
      </c>
      <c r="C278" s="127">
        <v>0</v>
      </c>
      <c r="D278" s="73" t="s">
        <v>213</v>
      </c>
      <c r="E278" s="132">
        <v>0.33</v>
      </c>
      <c r="F278" s="216">
        <f>C278*E278</f>
        <v>0</v>
      </c>
      <c r="G278" s="89">
        <f>SUM(F278)</f>
        <v>0</v>
      </c>
    </row>
    <row r="279" spans="1:8" x14ac:dyDescent="0.25">
      <c r="A279" s="110"/>
      <c r="B279" s="166" t="s">
        <v>431</v>
      </c>
      <c r="D279" s="73"/>
      <c r="E279" s="73"/>
      <c r="F279" s="149" t="s">
        <v>251</v>
      </c>
      <c r="G279" s="155">
        <f>G278*0.07</f>
        <v>0</v>
      </c>
    </row>
    <row r="280" spans="1:8" ht="13" x14ac:dyDescent="0.3">
      <c r="A280" s="110"/>
      <c r="C280" s="122"/>
      <c r="D280" s="73"/>
      <c r="E280" s="122"/>
      <c r="F280" s="195" t="s">
        <v>25</v>
      </c>
      <c r="G280" s="100">
        <f>G278+G279</f>
        <v>0</v>
      </c>
      <c r="H280" s="127"/>
    </row>
    <row r="281" spans="1:8" ht="13" x14ac:dyDescent="0.3">
      <c r="A281" s="110"/>
      <c r="B281" s="79"/>
      <c r="D281" s="73"/>
      <c r="E281" s="73"/>
    </row>
    <row r="282" spans="1:8" ht="13" x14ac:dyDescent="0.3">
      <c r="A282" s="119">
        <v>32.930999999999997</v>
      </c>
      <c r="B282" s="113" t="s">
        <v>154</v>
      </c>
      <c r="C282" s="135"/>
      <c r="D282" s="156"/>
      <c r="E282" s="156"/>
      <c r="F282" s="156"/>
      <c r="G282" s="269"/>
      <c r="H282" s="156"/>
    </row>
    <row r="283" spans="1:8" x14ac:dyDescent="0.25">
      <c r="A283" s="110"/>
      <c r="D283" s="73"/>
      <c r="E283" s="73"/>
    </row>
    <row r="284" spans="1:8" x14ac:dyDescent="0.25">
      <c r="A284" s="271"/>
      <c r="B284" s="141"/>
      <c r="C284" s="141"/>
      <c r="D284" s="264"/>
      <c r="E284" s="147" t="s">
        <v>451</v>
      </c>
      <c r="F284" s="147" t="s">
        <v>451</v>
      </c>
      <c r="G284" s="147" t="s">
        <v>451</v>
      </c>
      <c r="H284" s="147" t="s">
        <v>451</v>
      </c>
    </row>
    <row r="285" spans="1:8" x14ac:dyDescent="0.25">
      <c r="A285" s="86" t="s">
        <v>452</v>
      </c>
      <c r="B285" s="368"/>
      <c r="C285" s="368"/>
      <c r="D285" s="368"/>
      <c r="E285" s="228">
        <v>0</v>
      </c>
      <c r="F285" s="228">
        <v>0</v>
      </c>
      <c r="G285" s="228">
        <v>0</v>
      </c>
      <c r="H285" s="228">
        <v>0</v>
      </c>
    </row>
    <row r="286" spans="1:8" x14ac:dyDescent="0.25">
      <c r="A286" s="86">
        <v>1</v>
      </c>
      <c r="B286" s="367"/>
      <c r="C286" s="367"/>
      <c r="D286" s="367"/>
      <c r="E286" s="139"/>
      <c r="F286" s="139"/>
      <c r="G286" s="139"/>
      <c r="H286" s="139"/>
    </row>
    <row r="287" spans="1:8" x14ac:dyDescent="0.25">
      <c r="A287" s="86">
        <v>2</v>
      </c>
      <c r="B287" s="367"/>
      <c r="C287" s="367"/>
      <c r="D287" s="367"/>
      <c r="E287" s="139"/>
      <c r="F287" s="139"/>
      <c r="G287" s="127"/>
      <c r="H287" s="127"/>
    </row>
    <row r="288" spans="1:8" x14ac:dyDescent="0.25">
      <c r="A288" s="86">
        <v>3</v>
      </c>
      <c r="B288" s="367"/>
      <c r="C288" s="367"/>
      <c r="D288" s="367"/>
      <c r="E288" s="139"/>
      <c r="F288" s="139"/>
      <c r="G288" s="139"/>
      <c r="H288" s="139"/>
    </row>
    <row r="289" spans="1:8" x14ac:dyDescent="0.25">
      <c r="A289" s="86">
        <v>4</v>
      </c>
      <c r="B289" s="367"/>
      <c r="C289" s="367"/>
      <c r="D289" s="367"/>
      <c r="E289" s="139"/>
      <c r="F289" s="139"/>
      <c r="G289" s="139"/>
      <c r="H289" s="139"/>
    </row>
    <row r="290" spans="1:8" x14ac:dyDescent="0.25">
      <c r="A290" s="86">
        <v>5</v>
      </c>
      <c r="B290" s="367"/>
      <c r="C290" s="367"/>
      <c r="D290" s="367"/>
      <c r="E290" s="127"/>
      <c r="F290" s="127"/>
      <c r="G290" s="127"/>
      <c r="H290" s="127"/>
    </row>
    <row r="291" spans="1:8" x14ac:dyDescent="0.25">
      <c r="A291" s="86">
        <v>6</v>
      </c>
      <c r="B291" s="367"/>
      <c r="C291" s="367"/>
      <c r="D291" s="367"/>
      <c r="E291" s="127"/>
      <c r="F291" s="272"/>
      <c r="G291" s="272"/>
      <c r="H291" s="272"/>
    </row>
    <row r="292" spans="1:8" x14ac:dyDescent="0.25">
      <c r="A292" s="86">
        <v>7</v>
      </c>
      <c r="B292" s="367"/>
      <c r="C292" s="367"/>
      <c r="D292" s="367"/>
      <c r="E292" s="272"/>
      <c r="F292" s="127"/>
      <c r="G292" s="323"/>
      <c r="H292" s="323"/>
    </row>
    <row r="293" spans="1:8" x14ac:dyDescent="0.25">
      <c r="A293" s="86">
        <v>8</v>
      </c>
      <c r="B293" s="367"/>
      <c r="C293" s="367"/>
      <c r="D293" s="367"/>
      <c r="E293" s="127"/>
      <c r="F293" s="127"/>
      <c r="G293" s="127"/>
      <c r="H293" s="127"/>
    </row>
    <row r="294" spans="1:8" x14ac:dyDescent="0.25">
      <c r="A294" s="86">
        <v>9</v>
      </c>
      <c r="B294" s="367"/>
      <c r="C294" s="367"/>
      <c r="D294" s="367"/>
      <c r="E294" s="139"/>
      <c r="F294" s="139"/>
      <c r="G294" s="323"/>
      <c r="H294" s="323"/>
    </row>
    <row r="295" spans="1:8" x14ac:dyDescent="0.25">
      <c r="A295" s="149">
        <v>10</v>
      </c>
      <c r="B295" s="366"/>
      <c r="C295" s="366"/>
      <c r="D295" s="366"/>
      <c r="E295" s="147"/>
      <c r="F295" s="147"/>
      <c r="G295" s="147"/>
      <c r="H295" s="147"/>
    </row>
    <row r="296" spans="1:8" ht="13" x14ac:dyDescent="0.3">
      <c r="A296" s="110"/>
      <c r="D296" s="265" t="s">
        <v>25</v>
      </c>
      <c r="E296" s="145">
        <f>SUM(E285:E295)</f>
        <v>0</v>
      </c>
      <c r="F296" s="145">
        <f t="shared" ref="F296:H296" si="16">SUM(F285:F295)</f>
        <v>0</v>
      </c>
      <c r="G296" s="145">
        <f t="shared" si="16"/>
        <v>0</v>
      </c>
      <c r="H296" s="145">
        <f t="shared" si="16"/>
        <v>0</v>
      </c>
    </row>
  </sheetData>
  <mergeCells count="154"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53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10" customWidth="1"/>
    <col min="6" max="8" width="15.7265625" style="73" customWidth="1"/>
    <col min="9" max="16384" width="9.1796875" style="73"/>
  </cols>
  <sheetData>
    <row r="1" spans="1:8" ht="18" x14ac:dyDescent="0.4">
      <c r="A1" s="237" t="s">
        <v>497</v>
      </c>
      <c r="B1" s="236" t="s">
        <v>155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33.020000000000003</v>
      </c>
      <c r="B3" s="204" t="s">
        <v>534</v>
      </c>
      <c r="C3" s="113"/>
      <c r="D3" s="116"/>
      <c r="E3" s="116"/>
      <c r="F3" s="116"/>
      <c r="G3" s="117"/>
      <c r="H3" s="116"/>
    </row>
    <row r="4" spans="1:8" ht="13" x14ac:dyDescent="0.3">
      <c r="B4" s="165"/>
      <c r="E4" s="99"/>
      <c r="F4" s="89"/>
      <c r="G4" s="89"/>
    </row>
    <row r="5" spans="1:8" x14ac:dyDescent="0.25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5">
      <c r="A6" s="86" t="s">
        <v>452</v>
      </c>
      <c r="B6" s="368"/>
      <c r="C6" s="368"/>
      <c r="D6" s="368"/>
      <c r="E6" s="228">
        <v>0</v>
      </c>
      <c r="F6" s="228">
        <v>0</v>
      </c>
      <c r="G6" s="228">
        <v>0</v>
      </c>
      <c r="H6" s="228">
        <v>0</v>
      </c>
    </row>
    <row r="7" spans="1:8" x14ac:dyDescent="0.25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5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5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5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5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5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5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5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5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5">
      <c r="A16" s="149">
        <v>10</v>
      </c>
      <c r="B16" s="366"/>
      <c r="C16" s="366"/>
      <c r="D16" s="366"/>
      <c r="E16" s="147"/>
      <c r="F16" s="147"/>
      <c r="G16" s="147"/>
      <c r="H16" s="147"/>
    </row>
    <row r="17" spans="1:8" ht="13" x14ac:dyDescent="0.3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110"/>
      <c r="D18" s="265"/>
      <c r="E18" s="145"/>
      <c r="F18" s="145"/>
      <c r="G18" s="145"/>
      <c r="H18" s="145"/>
    </row>
    <row r="19" spans="1:8" ht="13" x14ac:dyDescent="0.3">
      <c r="A19" s="119">
        <v>33.462000000000003</v>
      </c>
      <c r="B19" s="204" t="s">
        <v>156</v>
      </c>
      <c r="C19" s="113"/>
      <c r="D19" s="116"/>
      <c r="E19" s="116"/>
      <c r="F19" s="116"/>
      <c r="G19" s="117"/>
      <c r="H19" s="116"/>
    </row>
    <row r="20" spans="1:8" x14ac:dyDescent="0.25">
      <c r="C20" s="80"/>
      <c r="D20" s="80"/>
      <c r="E20" s="80"/>
    </row>
    <row r="21" spans="1:8" x14ac:dyDescent="0.25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5">
      <c r="A22" s="86" t="s">
        <v>452</v>
      </c>
      <c r="B22" s="368"/>
      <c r="C22" s="368"/>
      <c r="D22" s="368"/>
      <c r="E22" s="228">
        <v>0</v>
      </c>
      <c r="F22" s="228">
        <v>0</v>
      </c>
      <c r="G22" s="228">
        <v>0</v>
      </c>
      <c r="H22" s="228">
        <v>0</v>
      </c>
    </row>
    <row r="23" spans="1:8" x14ac:dyDescent="0.25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5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5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5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5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5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5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5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5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5">
      <c r="A32" s="149">
        <v>10</v>
      </c>
      <c r="B32" s="366"/>
      <c r="C32" s="366"/>
      <c r="D32" s="366"/>
      <c r="E32" s="147"/>
      <c r="F32" s="147"/>
      <c r="G32" s="147"/>
      <c r="H32" s="147"/>
    </row>
    <row r="33" spans="1:8" ht="13" x14ac:dyDescent="0.3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E34" s="99"/>
      <c r="G34" s="89"/>
    </row>
    <row r="35" spans="1:8" x14ac:dyDescent="0.25">
      <c r="E35" s="99"/>
      <c r="G35" s="89"/>
    </row>
    <row r="36" spans="1:8" ht="13" x14ac:dyDescent="0.3">
      <c r="B36" s="165"/>
      <c r="E36" s="99"/>
    </row>
    <row r="37" spans="1:8" x14ac:dyDescent="0.25">
      <c r="E37" s="99"/>
      <c r="G37" s="89"/>
    </row>
    <row r="38" spans="1:8" x14ac:dyDescent="0.25">
      <c r="E38" s="99"/>
      <c r="G38" s="89"/>
    </row>
    <row r="39" spans="1:8" x14ac:dyDescent="0.25">
      <c r="E39" s="99"/>
      <c r="G39" s="89"/>
    </row>
    <row r="40" spans="1:8" x14ac:dyDescent="0.25">
      <c r="E40" s="99"/>
      <c r="G40" s="89"/>
    </row>
    <row r="41" spans="1:8" x14ac:dyDescent="0.25">
      <c r="E41" s="99"/>
      <c r="G41" s="89"/>
    </row>
    <row r="42" spans="1:8" ht="13" x14ac:dyDescent="0.3">
      <c r="B42" s="165"/>
      <c r="E42" s="99"/>
    </row>
    <row r="43" spans="1:8" x14ac:dyDescent="0.25">
      <c r="E43" s="99"/>
      <c r="G43" s="89"/>
    </row>
    <row r="44" spans="1:8" x14ac:dyDescent="0.25">
      <c r="E44" s="99"/>
      <c r="G44" s="89"/>
    </row>
    <row r="45" spans="1:8" x14ac:dyDescent="0.25">
      <c r="E45" s="99"/>
      <c r="G45" s="89"/>
    </row>
    <row r="46" spans="1:8" x14ac:dyDescent="0.25">
      <c r="E46" s="99"/>
      <c r="G46" s="89"/>
    </row>
    <row r="47" spans="1:8" x14ac:dyDescent="0.25">
      <c r="E47" s="99"/>
      <c r="G47" s="89"/>
    </row>
    <row r="48" spans="1:8" x14ac:dyDescent="0.25">
      <c r="E48" s="99"/>
      <c r="G48" s="89"/>
    </row>
    <row r="49" spans="1:207" x14ac:dyDescent="0.25">
      <c r="E49" s="99"/>
      <c r="G49" s="89"/>
    </row>
    <row r="50" spans="1:207" x14ac:dyDescent="0.25">
      <c r="E50" s="99"/>
      <c r="G50" s="89"/>
    </row>
    <row r="51" spans="1:207" ht="13" x14ac:dyDescent="0.3">
      <c r="B51" s="165"/>
      <c r="E51" s="99"/>
    </row>
    <row r="52" spans="1:207" x14ac:dyDescent="0.25">
      <c r="E52" s="99"/>
      <c r="G52" s="89"/>
    </row>
    <row r="53" spans="1:207" x14ac:dyDescent="0.25">
      <c r="E53" s="99"/>
      <c r="G53" s="89"/>
    </row>
    <row r="54" spans="1:207" x14ac:dyDescent="0.25">
      <c r="E54" s="99"/>
      <c r="G54" s="89"/>
    </row>
    <row r="55" spans="1:207" x14ac:dyDescent="0.25">
      <c r="E55" s="99"/>
      <c r="G55" s="89"/>
    </row>
    <row r="56" spans="1:207" x14ac:dyDescent="0.25">
      <c r="E56" s="99"/>
      <c r="G56" s="89"/>
    </row>
    <row r="57" spans="1:207" x14ac:dyDescent="0.25">
      <c r="E57" s="99"/>
      <c r="G57" s="89"/>
    </row>
    <row r="58" spans="1:207" s="239" customFormat="1" ht="13.5" thickBot="1" x14ac:dyDescent="0.35">
      <c r="A58" s="73"/>
      <c r="B58" s="73"/>
      <c r="C58" s="73"/>
      <c r="D58" s="127"/>
      <c r="E58" s="99"/>
      <c r="F58" s="195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" thickTop="1" x14ac:dyDescent="0.25">
      <c r="E59" s="207"/>
      <c r="F59" s="89"/>
      <c r="G59" s="89"/>
    </row>
    <row r="60" spans="1:207" x14ac:dyDescent="0.25">
      <c r="E60" s="207"/>
      <c r="F60" s="89"/>
      <c r="G60" s="89"/>
    </row>
    <row r="61" spans="1:207" x14ac:dyDescent="0.25">
      <c r="E61" s="207"/>
      <c r="F61" s="89"/>
      <c r="G61" s="89"/>
    </row>
    <row r="62" spans="1:207" x14ac:dyDescent="0.25">
      <c r="E62" s="207"/>
      <c r="F62" s="89"/>
      <c r="G62" s="89"/>
    </row>
    <row r="63" spans="1:207" ht="13" x14ac:dyDescent="0.3">
      <c r="A63" s="79"/>
      <c r="B63" s="79"/>
      <c r="C63" s="79"/>
      <c r="D63" s="103"/>
      <c r="E63" s="145"/>
      <c r="F63" s="79"/>
      <c r="G63" s="79"/>
    </row>
    <row r="64" spans="1:207" x14ac:dyDescent="0.25">
      <c r="E64" s="99"/>
    </row>
    <row r="65" spans="1:7" ht="13" x14ac:dyDescent="0.3">
      <c r="A65" s="79"/>
      <c r="B65" s="79"/>
      <c r="C65" s="103"/>
      <c r="D65" s="103"/>
      <c r="E65" s="145"/>
      <c r="F65" s="79"/>
      <c r="G65" s="79"/>
    </row>
    <row r="66" spans="1:7" ht="13" x14ac:dyDescent="0.3">
      <c r="C66" s="79"/>
      <c r="D66" s="140"/>
      <c r="E66" s="99"/>
    </row>
    <row r="67" spans="1:7" x14ac:dyDescent="0.25">
      <c r="D67" s="140"/>
      <c r="E67" s="99"/>
    </row>
    <row r="68" spans="1:7" x14ac:dyDescent="0.25">
      <c r="D68" s="140"/>
      <c r="E68" s="99"/>
    </row>
    <row r="69" spans="1:7" x14ac:dyDescent="0.25">
      <c r="D69" s="140"/>
      <c r="E69" s="99"/>
    </row>
    <row r="70" spans="1:7" x14ac:dyDescent="0.25">
      <c r="D70" s="140"/>
      <c r="E70" s="99"/>
    </row>
    <row r="71" spans="1:7" x14ac:dyDescent="0.25">
      <c r="D71" s="140"/>
      <c r="E71" s="99"/>
    </row>
    <row r="72" spans="1:7" x14ac:dyDescent="0.25">
      <c r="D72" s="140"/>
      <c r="E72" s="99"/>
    </row>
    <row r="73" spans="1:7" x14ac:dyDescent="0.25">
      <c r="D73" s="140"/>
      <c r="E73" s="99"/>
    </row>
    <row r="74" spans="1:7" x14ac:dyDescent="0.25">
      <c r="D74" s="140"/>
      <c r="E74" s="99"/>
    </row>
    <row r="75" spans="1:7" ht="13" x14ac:dyDescent="0.3">
      <c r="A75" s="79"/>
      <c r="B75" s="79"/>
      <c r="C75" s="79"/>
      <c r="D75" s="103"/>
      <c r="E75" s="145"/>
      <c r="F75" s="79"/>
      <c r="G75" s="79"/>
    </row>
    <row r="76" spans="1:7" ht="13" x14ac:dyDescent="0.3">
      <c r="A76" s="79"/>
      <c r="B76" s="79"/>
      <c r="C76" s="79"/>
      <c r="D76" s="103"/>
      <c r="E76" s="145"/>
      <c r="F76" s="79"/>
      <c r="G76" s="79"/>
    </row>
    <row r="77" spans="1:7" x14ac:dyDescent="0.25">
      <c r="E77" s="99"/>
    </row>
    <row r="78" spans="1:7" ht="13" x14ac:dyDescent="0.3">
      <c r="A78" s="79"/>
      <c r="B78" s="79"/>
      <c r="C78" s="79"/>
      <c r="D78" s="103"/>
      <c r="E78" s="145"/>
      <c r="F78" s="79"/>
      <c r="G78" s="79"/>
    </row>
    <row r="79" spans="1:7" ht="13" x14ac:dyDescent="0.3">
      <c r="A79" s="374"/>
      <c r="B79" s="374"/>
      <c r="D79" s="103"/>
      <c r="E79" s="145"/>
      <c r="F79" s="79"/>
      <c r="G79" s="79"/>
    </row>
    <row r="80" spans="1:7" ht="13" x14ac:dyDescent="0.3">
      <c r="D80" s="103"/>
      <c r="E80" s="191"/>
    </row>
    <row r="81" spans="4:5" x14ac:dyDescent="0.25">
      <c r="E81" s="99"/>
    </row>
    <row r="82" spans="4:5" x14ac:dyDescent="0.25">
      <c r="E82" s="99"/>
    </row>
    <row r="83" spans="4:5" x14ac:dyDescent="0.25">
      <c r="E83" s="99"/>
    </row>
    <row r="84" spans="4:5" x14ac:dyDescent="0.25">
      <c r="D84" s="140"/>
      <c r="E84" s="99"/>
    </row>
    <row r="85" spans="4:5" x14ac:dyDescent="0.25">
      <c r="E85" s="99"/>
    </row>
    <row r="86" spans="4:5" x14ac:dyDescent="0.25">
      <c r="E86" s="99"/>
    </row>
    <row r="87" spans="4:5" x14ac:dyDescent="0.25">
      <c r="E87" s="99"/>
    </row>
    <row r="88" spans="4:5" x14ac:dyDescent="0.25">
      <c r="E88" s="99"/>
    </row>
    <row r="89" spans="4:5" x14ac:dyDescent="0.25">
      <c r="E89" s="99"/>
    </row>
  </sheetData>
  <mergeCells count="23">
    <mergeCell ref="B31:D31"/>
    <mergeCell ref="B32:D32"/>
    <mergeCell ref="B24:D24"/>
    <mergeCell ref="B25:D25"/>
    <mergeCell ref="B26:D26"/>
    <mergeCell ref="B27:D27"/>
    <mergeCell ref="B28:D28"/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2026-09-25T20:35:38Z</cp:lastPrinted>
  <dcterms:created xsi:type="dcterms:W3CDTF">2016-07-29T19:09:40Z</dcterms:created>
  <dcterms:modified xsi:type="dcterms:W3CDTF">2026-09-25T21:15:20Z</dcterms:modified>
</cp:coreProperties>
</file>